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85" windowWidth="19170" windowHeight="6630" activeTab="0"/>
  </bookViews>
  <sheets>
    <sheet name="Calculating duty + VAT" sheetId="1" r:id="rId1"/>
  </sheets>
  <definedNames/>
  <calcPr fullCalcOnLoad="1"/>
</workbook>
</file>

<file path=xl/sharedStrings.xml><?xml version="1.0" encoding="utf-8"?>
<sst xmlns="http://schemas.openxmlformats.org/spreadsheetml/2006/main" count="64" uniqueCount="28">
  <si>
    <t>Insert volume (in ml)</t>
  </si>
  <si>
    <t>Insert abv (in %)</t>
  </si>
  <si>
    <t>Beer</t>
  </si>
  <si>
    <t>i.e. 440ml can - insert 440</t>
  </si>
  <si>
    <t>Spirits</t>
  </si>
  <si>
    <t>i.e. 70cl bottle - insert 700</t>
  </si>
  <si>
    <t>Still cider and perry</t>
  </si>
  <si>
    <t>Sparkling cider and perry</t>
  </si>
  <si>
    <t>Wine and made-wine</t>
  </si>
  <si>
    <t>ABV</t>
  </si>
  <si>
    <t>Factor</t>
  </si>
  <si>
    <t>i.e. 13.5% abv - insert '13.5'</t>
  </si>
  <si>
    <t>i.e. 1l bottle - insert 1000</t>
  </si>
  <si>
    <t>&lt; this is a result. Do not enter a value.</t>
  </si>
  <si>
    <t>Duty + VAT floor price:</t>
  </si>
  <si>
    <t xml:space="preserve">Sparkling wine and made-wine </t>
  </si>
  <si>
    <t>Volume (pints)</t>
  </si>
  <si>
    <t>Volume (in ml)</t>
  </si>
  <si>
    <t>Imperial to Metric conversion</t>
  </si>
  <si>
    <t>i.e. 2.5% abv - insert "2.5"</t>
  </si>
  <si>
    <t>i.e. 7.6% abv - insert "7.6"</t>
  </si>
  <si>
    <t>i.e. 4.4% abv - insert "4.4"</t>
  </si>
  <si>
    <t>i.e. 5.5% abv - insert "5.5"</t>
  </si>
  <si>
    <t>i.e. 13.5% abv - insert "13.5"</t>
  </si>
  <si>
    <t>i.e. 37.5% abv - insert "37.5"</t>
  </si>
  <si>
    <r>
      <t xml:space="preserve">High Strength Beer </t>
    </r>
    <r>
      <rPr>
        <b/>
        <sz val="11"/>
        <color indexed="17"/>
        <rFont val="Arial"/>
        <family val="2"/>
      </rPr>
      <t>(exceeding 7.5% abv)</t>
    </r>
  </si>
  <si>
    <r>
      <t xml:space="preserve">Low Strength Beer  </t>
    </r>
    <r>
      <rPr>
        <b/>
        <sz val="11"/>
        <color indexed="17"/>
        <rFont val="Arial"/>
        <family val="2"/>
      </rPr>
      <t>(exceeding 1.2% abv, not exceeding 2.8% abv)</t>
    </r>
  </si>
  <si>
    <t>Duty + VAT floor price calculator (April 2014 rates)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</si>
</sst>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3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55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23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sz val="11"/>
      <color indexed="17"/>
      <name val="Arial"/>
      <family val="2"/>
    </font>
    <font>
      <b/>
      <sz val="14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1" applyNumberFormat="0" applyAlignment="0" applyProtection="0"/>
    <xf numFmtId="0" fontId="9" fillId="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9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11" borderId="7" applyNumberFormat="0" applyFont="0" applyAlignment="0" applyProtection="0"/>
    <xf numFmtId="0" fontId="20" fillId="3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10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8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168" fontId="0" fillId="2" borderId="0" xfId="0" applyNumberFormat="1" applyFont="1" applyFill="1" applyAlignment="1">
      <alignment/>
    </xf>
    <xf numFmtId="0" fontId="0" fillId="2" borderId="17" xfId="0" applyFont="1" applyFill="1" applyBorder="1" applyAlignment="1">
      <alignment/>
    </xf>
    <xf numFmtId="168" fontId="4" fillId="2" borderId="0" xfId="0" applyNumberFormat="1" applyFont="1" applyFill="1" applyAlignment="1">
      <alignment/>
    </xf>
    <xf numFmtId="0" fontId="0" fillId="2" borderId="18" xfId="0" applyFont="1" applyFill="1" applyBorder="1" applyAlignment="1">
      <alignment/>
    </xf>
    <xf numFmtId="0" fontId="3" fillId="2" borderId="0" xfId="0" applyFont="1" applyFill="1" applyAlignment="1">
      <alignment/>
    </xf>
    <xf numFmtId="0" fontId="30" fillId="2" borderId="19" xfId="0" applyFont="1" applyFill="1" applyBorder="1" applyAlignment="1" applyProtection="1">
      <alignment/>
      <protection locked="0"/>
    </xf>
    <xf numFmtId="0" fontId="27" fillId="12" borderId="20" xfId="0" applyNumberFormat="1" applyFont="1" applyFill="1" applyBorder="1" applyAlignment="1" applyProtection="1">
      <alignment/>
      <protection/>
    </xf>
    <xf numFmtId="0" fontId="28" fillId="2" borderId="14" xfId="0" applyFont="1" applyFill="1" applyBorder="1" applyAlignment="1">
      <alignment/>
    </xf>
    <xf numFmtId="0" fontId="26" fillId="12" borderId="21" xfId="0" applyFont="1" applyFill="1" applyBorder="1" applyAlignment="1">
      <alignment/>
    </xf>
    <xf numFmtId="168" fontId="27" fillId="12" borderId="22" xfId="0" applyNumberFormat="1" applyFont="1" applyFill="1" applyBorder="1" applyAlignment="1">
      <alignment/>
    </xf>
    <xf numFmtId="0" fontId="26" fillId="2" borderId="11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27" fillId="2" borderId="13" xfId="0" applyFont="1" applyFill="1" applyBorder="1" applyAlignment="1">
      <alignment/>
    </xf>
    <xf numFmtId="0" fontId="26" fillId="2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RowColHeaders="0" tabSelected="1" zoomScalePageLayoutView="0" workbookViewId="0" topLeftCell="A1">
      <selection activeCell="D5" sqref="D5"/>
    </sheetView>
  </sheetViews>
  <sheetFormatPr defaultColWidth="9.140625" defaultRowHeight="12.75"/>
  <cols>
    <col min="1" max="1" width="3.57421875" style="7" customWidth="1"/>
    <col min="2" max="2" width="1.28515625" style="7" customWidth="1"/>
    <col min="3" max="3" width="29.8515625" style="7" customWidth="1"/>
    <col min="4" max="4" width="9.8515625" style="7" bestFit="1" customWidth="1"/>
    <col min="5" max="5" width="2.421875" style="7" customWidth="1"/>
    <col min="6" max="6" width="24.140625" style="7" bestFit="1" customWidth="1"/>
    <col min="7" max="7" width="9.140625" style="7" customWidth="1"/>
    <col min="8" max="9" width="4.140625" style="7" customWidth="1"/>
    <col min="10" max="10" width="27.7109375" style="7" customWidth="1"/>
    <col min="11" max="11" width="11.00390625" style="7" customWidth="1"/>
    <col min="12" max="12" width="2.7109375" style="7" customWidth="1"/>
    <col min="13" max="13" width="21.00390625" style="7" customWidth="1"/>
    <col min="14" max="14" width="9.140625" style="7" customWidth="1"/>
    <col min="15" max="15" width="2.8515625" style="7" customWidth="1"/>
    <col min="16" max="17" width="9.140625" style="7" hidden="1" customWidth="1"/>
    <col min="18" max="16384" width="9.140625" style="7" customWidth="1"/>
  </cols>
  <sheetData>
    <row r="1" ht="18">
      <c r="C1" s="22" t="s">
        <v>27</v>
      </c>
    </row>
    <row r="2" ht="13.5" thickBot="1"/>
    <row r="3" spans="2:17" ht="19.5" thickBot="1" thickTop="1">
      <c r="B3" s="8"/>
      <c r="C3" s="25" t="s">
        <v>2</v>
      </c>
      <c r="D3" s="9"/>
      <c r="E3" s="9"/>
      <c r="F3" s="9"/>
      <c r="G3" s="9"/>
      <c r="H3" s="10"/>
      <c r="I3" s="11"/>
      <c r="J3" s="30" t="s">
        <v>18</v>
      </c>
      <c r="K3" s="31"/>
      <c r="L3" s="10"/>
      <c r="P3" s="7" t="s">
        <v>9</v>
      </c>
      <c r="Q3" s="7" t="s">
        <v>10</v>
      </c>
    </row>
    <row r="4" spans="2:17" ht="19.5" thickBot="1" thickTop="1">
      <c r="B4" s="21"/>
      <c r="C4" s="11"/>
      <c r="D4" s="11"/>
      <c r="E4" s="11"/>
      <c r="F4" s="11"/>
      <c r="G4" s="11"/>
      <c r="H4" s="13"/>
      <c r="I4" s="11"/>
      <c r="J4" s="28"/>
      <c r="K4" s="29"/>
      <c r="L4" s="13"/>
      <c r="P4" s="7">
        <v>0</v>
      </c>
      <c r="Q4" s="7">
        <v>0</v>
      </c>
    </row>
    <row r="5" spans="2:17" ht="21.75" thickBot="1" thickTop="1">
      <c r="B5" s="14"/>
      <c r="C5" s="16" t="s">
        <v>0</v>
      </c>
      <c r="D5" s="23"/>
      <c r="E5" s="15"/>
      <c r="F5" s="16" t="s">
        <v>1</v>
      </c>
      <c r="G5" s="23"/>
      <c r="H5" s="13"/>
      <c r="I5" s="11"/>
      <c r="J5" s="28" t="s">
        <v>16</v>
      </c>
      <c r="K5" s="23"/>
      <c r="L5" s="13"/>
      <c r="P5" s="7">
        <v>1.2</v>
      </c>
      <c r="Q5" s="7">
        <v>0.8421</v>
      </c>
    </row>
    <row r="6" spans="2:17" s="6" customFormat="1" ht="15.75" thickTop="1">
      <c r="B6" s="3"/>
      <c r="C6" s="4" t="s">
        <v>3</v>
      </c>
      <c r="D6" s="4"/>
      <c r="E6" s="4"/>
      <c r="F6" s="4" t="s">
        <v>21</v>
      </c>
      <c r="G6" s="4"/>
      <c r="H6" s="5"/>
      <c r="I6" s="4"/>
      <c r="J6" s="3"/>
      <c r="K6" s="4"/>
      <c r="L6" s="5"/>
      <c r="P6" s="6">
        <v>4.1</v>
      </c>
      <c r="Q6" s="6">
        <v>1.158</v>
      </c>
    </row>
    <row r="7" spans="2:17" ht="13.5" thickBot="1">
      <c r="B7" s="12"/>
      <c r="C7" s="11"/>
      <c r="D7" s="2">
        <f>(D5/1000)*G5*0.1874*1.2</f>
        <v>0</v>
      </c>
      <c r="E7" s="11"/>
      <c r="F7" s="11"/>
      <c r="G7" s="11"/>
      <c r="H7" s="13"/>
      <c r="I7" s="11"/>
      <c r="J7" s="12"/>
      <c r="K7" s="11"/>
      <c r="L7" s="13"/>
      <c r="P7" s="7">
        <v>5.6</v>
      </c>
      <c r="Q7" s="7">
        <v>2.7331</v>
      </c>
    </row>
    <row r="8" spans="2:17" ht="19.5" thickBot="1" thickTop="1">
      <c r="B8" s="14"/>
      <c r="C8" s="26" t="s">
        <v>14</v>
      </c>
      <c r="D8" s="27">
        <f>ROUNDUP(D7,2)</f>
        <v>0</v>
      </c>
      <c r="E8" s="4" t="s">
        <v>13</v>
      </c>
      <c r="F8" s="11"/>
      <c r="G8" s="11"/>
      <c r="H8" s="13"/>
      <c r="I8" s="11"/>
      <c r="J8" s="28" t="s">
        <v>17</v>
      </c>
      <c r="K8" s="24">
        <f>K5*568.26</f>
        <v>0</v>
      </c>
      <c r="L8" s="13"/>
      <c r="P8" s="7">
        <v>15.1</v>
      </c>
      <c r="Q8" s="7">
        <v>3.6437</v>
      </c>
    </row>
    <row r="9" spans="2:17" ht="14.25" thickBot="1" thickTop="1">
      <c r="B9" s="19"/>
      <c r="C9" s="11"/>
      <c r="D9" s="11"/>
      <c r="E9" s="11"/>
      <c r="F9" s="11"/>
      <c r="G9" s="11"/>
      <c r="H9" s="17"/>
      <c r="I9" s="11"/>
      <c r="J9" s="19"/>
      <c r="K9" s="1"/>
      <c r="L9" s="17"/>
      <c r="P9" s="7">
        <v>22.1</v>
      </c>
      <c r="Q9" s="18">
        <f>G40/100*28.22</f>
        <v>0</v>
      </c>
    </row>
    <row r="10" spans="2:17" ht="19.5" thickBot="1" thickTop="1">
      <c r="B10" s="8"/>
      <c r="C10" s="25" t="s">
        <v>25</v>
      </c>
      <c r="D10" s="9"/>
      <c r="E10" s="9"/>
      <c r="F10" s="9"/>
      <c r="G10" s="9"/>
      <c r="H10" s="10"/>
      <c r="I10" s="11"/>
      <c r="P10" s="7">
        <v>2000</v>
      </c>
      <c r="Q10" s="18">
        <f>Q9</f>
        <v>0</v>
      </c>
    </row>
    <row r="11" spans="2:9" ht="14.25" thickBot="1" thickTop="1">
      <c r="B11" s="21"/>
      <c r="C11" s="11"/>
      <c r="D11" s="11"/>
      <c r="E11" s="11"/>
      <c r="F11" s="11"/>
      <c r="G11" s="11"/>
      <c r="H11" s="13"/>
      <c r="I11" s="11"/>
    </row>
    <row r="12" spans="2:9" ht="21.75" thickBot="1" thickTop="1">
      <c r="B12" s="14"/>
      <c r="C12" s="16" t="s">
        <v>0</v>
      </c>
      <c r="D12" s="23"/>
      <c r="E12" s="15"/>
      <c r="F12" s="16" t="s">
        <v>1</v>
      </c>
      <c r="G12" s="23"/>
      <c r="H12" s="13"/>
      <c r="I12" s="11"/>
    </row>
    <row r="13" spans="2:17" s="6" customFormat="1" ht="15.75" thickTop="1">
      <c r="B13" s="3"/>
      <c r="C13" s="4" t="s">
        <v>3</v>
      </c>
      <c r="D13" s="4"/>
      <c r="E13" s="4"/>
      <c r="F13" s="4" t="s">
        <v>20</v>
      </c>
      <c r="G13" s="4"/>
      <c r="H13" s="5"/>
      <c r="I13" s="4"/>
      <c r="P13" s="6" t="s">
        <v>9</v>
      </c>
      <c r="Q13" s="6" t="s">
        <v>10</v>
      </c>
    </row>
    <row r="14" spans="2:17" ht="13.5" thickBot="1">
      <c r="B14" s="12"/>
      <c r="C14" s="11"/>
      <c r="D14" s="2">
        <f>(D12/1000)*G12*0.2403*1.2</f>
        <v>0</v>
      </c>
      <c r="E14" s="11"/>
      <c r="F14" s="11"/>
      <c r="G14" s="11"/>
      <c r="H14" s="13"/>
      <c r="I14" s="11"/>
      <c r="P14" s="7">
        <v>0</v>
      </c>
      <c r="Q14" s="7">
        <v>0</v>
      </c>
    </row>
    <row r="15" spans="2:17" ht="19.5" thickBot="1" thickTop="1">
      <c r="B15" s="14"/>
      <c r="C15" s="26" t="s">
        <v>14</v>
      </c>
      <c r="D15" s="27">
        <f>ROUNDUP(D14,2)</f>
        <v>0</v>
      </c>
      <c r="E15" s="4" t="s">
        <v>13</v>
      </c>
      <c r="F15" s="11"/>
      <c r="G15" s="11"/>
      <c r="H15" s="13"/>
      <c r="I15" s="11"/>
      <c r="P15" s="7">
        <v>1.2</v>
      </c>
      <c r="Q15" s="7">
        <v>0.8421</v>
      </c>
    </row>
    <row r="16" spans="2:17" ht="14.25" thickBot="1" thickTop="1">
      <c r="B16" s="19"/>
      <c r="C16" s="11"/>
      <c r="D16" s="11"/>
      <c r="E16" s="11"/>
      <c r="F16" s="11"/>
      <c r="G16" s="11"/>
      <c r="H16" s="17"/>
      <c r="I16" s="11"/>
      <c r="P16" s="7">
        <v>4.1</v>
      </c>
      <c r="Q16" s="7">
        <v>1.158</v>
      </c>
    </row>
    <row r="17" spans="2:17" ht="19.5" thickBot="1" thickTop="1">
      <c r="B17" s="8"/>
      <c r="C17" s="25" t="s">
        <v>26</v>
      </c>
      <c r="D17" s="9"/>
      <c r="E17" s="9"/>
      <c r="F17" s="9"/>
      <c r="G17" s="9"/>
      <c r="H17" s="10"/>
      <c r="I17" s="11"/>
      <c r="P17" s="7">
        <v>5.6</v>
      </c>
      <c r="Q17" s="7">
        <v>2.6461</v>
      </c>
    </row>
    <row r="18" spans="2:17" ht="14.25" thickBot="1" thickTop="1">
      <c r="B18" s="21"/>
      <c r="C18" s="11"/>
      <c r="D18" s="11"/>
      <c r="E18" s="11"/>
      <c r="F18" s="11"/>
      <c r="G18" s="11"/>
      <c r="H18" s="13"/>
      <c r="I18" s="11"/>
      <c r="P18" s="7">
        <v>8.6</v>
      </c>
      <c r="Q18" s="7">
        <v>3.5007</v>
      </c>
    </row>
    <row r="19" spans="2:17" ht="21.75" thickBot="1" thickTop="1">
      <c r="B19" s="14"/>
      <c r="C19" s="16" t="s">
        <v>0</v>
      </c>
      <c r="D19" s="23"/>
      <c r="E19" s="15"/>
      <c r="F19" s="16" t="s">
        <v>1</v>
      </c>
      <c r="G19" s="23"/>
      <c r="H19" s="13"/>
      <c r="I19" s="11"/>
      <c r="P19" s="7">
        <v>15.1</v>
      </c>
      <c r="Q19" s="7">
        <v>3.6437</v>
      </c>
    </row>
    <row r="20" spans="2:17" s="6" customFormat="1" ht="15.75" thickTop="1">
      <c r="B20" s="3"/>
      <c r="C20" s="4" t="s">
        <v>3</v>
      </c>
      <c r="D20" s="4"/>
      <c r="E20" s="4"/>
      <c r="F20" s="4" t="s">
        <v>19</v>
      </c>
      <c r="G20" s="4"/>
      <c r="H20" s="5"/>
      <c r="I20" s="4"/>
      <c r="P20" s="6">
        <v>22.1</v>
      </c>
      <c r="Q20" s="20">
        <f>G51/100*28.22</f>
        <v>0</v>
      </c>
    </row>
    <row r="21" spans="2:9" ht="13.5" thickBot="1">
      <c r="B21" s="12"/>
      <c r="C21" s="11"/>
      <c r="D21" s="2">
        <f>(D19/1000)*G19*0.0862*1.2</f>
        <v>0</v>
      </c>
      <c r="E21" s="11"/>
      <c r="F21" s="11"/>
      <c r="G21" s="11"/>
      <c r="H21" s="13"/>
      <c r="I21" s="11"/>
    </row>
    <row r="22" spans="2:9" ht="19.5" thickBot="1" thickTop="1">
      <c r="B22" s="14"/>
      <c r="C22" s="26" t="s">
        <v>14</v>
      </c>
      <c r="D22" s="27">
        <f>ROUNDUP(D21,2)</f>
        <v>0</v>
      </c>
      <c r="E22" s="4" t="s">
        <v>13</v>
      </c>
      <c r="F22" s="11"/>
      <c r="G22" s="11"/>
      <c r="H22" s="13"/>
      <c r="I22" s="11"/>
    </row>
    <row r="23" spans="2:9" ht="14.25" thickBot="1" thickTop="1">
      <c r="B23" s="19"/>
      <c r="C23" s="11"/>
      <c r="D23" s="11"/>
      <c r="E23" s="11"/>
      <c r="F23" s="11"/>
      <c r="G23" s="11"/>
      <c r="H23" s="17"/>
      <c r="I23" s="11"/>
    </row>
    <row r="24" spans="2:9" ht="19.5" thickBot="1" thickTop="1">
      <c r="B24" s="8"/>
      <c r="C24" s="25" t="s">
        <v>6</v>
      </c>
      <c r="D24" s="9"/>
      <c r="E24" s="9"/>
      <c r="F24" s="9"/>
      <c r="G24" s="9"/>
      <c r="H24" s="10"/>
      <c r="I24" s="11"/>
    </row>
    <row r="25" spans="2:9" ht="14.25" thickBot="1" thickTop="1">
      <c r="B25" s="21"/>
      <c r="C25" s="11"/>
      <c r="D25" s="11"/>
      <c r="E25" s="11"/>
      <c r="F25" s="11"/>
      <c r="G25" s="11"/>
      <c r="H25" s="13"/>
      <c r="I25" s="11"/>
    </row>
    <row r="26" spans="2:9" ht="21.75" thickBot="1" thickTop="1">
      <c r="B26" s="14"/>
      <c r="C26" s="16" t="s">
        <v>0</v>
      </c>
      <c r="D26" s="23"/>
      <c r="E26" s="15"/>
      <c r="F26" s="16" t="s">
        <v>1</v>
      </c>
      <c r="G26" s="23"/>
      <c r="H26" s="13"/>
      <c r="I26" s="11"/>
    </row>
    <row r="27" spans="2:9" s="6" customFormat="1" ht="15.75" thickTop="1">
      <c r="B27" s="3"/>
      <c r="C27" s="4" t="s">
        <v>12</v>
      </c>
      <c r="D27" s="4"/>
      <c r="E27" s="4"/>
      <c r="F27" s="4" t="s">
        <v>22</v>
      </c>
      <c r="G27" s="4"/>
      <c r="H27" s="5"/>
      <c r="I27" s="4"/>
    </row>
    <row r="28" spans="2:9" ht="13.5" thickBot="1">
      <c r="B28" s="12"/>
      <c r="C28" s="11"/>
      <c r="D28" s="2">
        <f>(IF(G26&gt;7.5,(59.52/100*(D26/1000)),(IF(G26&lt;1.2,0,(39.66/100*(D26/1000))))))*1.2</f>
        <v>0</v>
      </c>
      <c r="E28" s="11"/>
      <c r="F28" s="11"/>
      <c r="G28" s="11"/>
      <c r="H28" s="13"/>
      <c r="I28" s="11"/>
    </row>
    <row r="29" spans="2:9" ht="19.5" thickBot="1" thickTop="1">
      <c r="B29" s="14"/>
      <c r="C29" s="26" t="s">
        <v>14</v>
      </c>
      <c r="D29" s="27">
        <f>ROUNDUP(D28,2)</f>
        <v>0</v>
      </c>
      <c r="E29" s="4" t="s">
        <v>13</v>
      </c>
      <c r="F29" s="11"/>
      <c r="G29" s="11"/>
      <c r="H29" s="13"/>
      <c r="I29" s="11"/>
    </row>
    <row r="30" spans="2:9" ht="14.25" thickBot="1" thickTop="1">
      <c r="B30" s="19"/>
      <c r="C30" s="11"/>
      <c r="D30" s="11"/>
      <c r="E30" s="11"/>
      <c r="F30" s="11"/>
      <c r="G30" s="11"/>
      <c r="H30" s="17"/>
      <c r="I30" s="11"/>
    </row>
    <row r="31" spans="2:9" ht="19.5" thickBot="1" thickTop="1">
      <c r="B31" s="8"/>
      <c r="C31" s="25" t="s">
        <v>7</v>
      </c>
      <c r="D31" s="9"/>
      <c r="E31" s="9"/>
      <c r="F31" s="9"/>
      <c r="G31" s="9"/>
      <c r="H31" s="10"/>
      <c r="I31" s="11"/>
    </row>
    <row r="32" spans="2:9" ht="14.25" thickBot="1" thickTop="1">
      <c r="B32" s="21"/>
      <c r="C32" s="11"/>
      <c r="D32" s="11"/>
      <c r="E32" s="11"/>
      <c r="F32" s="11"/>
      <c r="G32" s="11"/>
      <c r="H32" s="13"/>
      <c r="I32" s="11"/>
    </row>
    <row r="33" spans="2:9" ht="21.75" thickBot="1" thickTop="1">
      <c r="B33" s="14"/>
      <c r="C33" s="16" t="s">
        <v>0</v>
      </c>
      <c r="D33" s="23"/>
      <c r="E33" s="15"/>
      <c r="F33" s="16" t="s">
        <v>1</v>
      </c>
      <c r="G33" s="23"/>
      <c r="H33" s="13"/>
      <c r="I33" s="11"/>
    </row>
    <row r="34" spans="2:9" s="6" customFormat="1" ht="15.75" thickTop="1">
      <c r="B34" s="3"/>
      <c r="C34" s="4" t="s">
        <v>12</v>
      </c>
      <c r="D34" s="4"/>
      <c r="E34" s="4"/>
      <c r="F34" s="4" t="s">
        <v>22</v>
      </c>
      <c r="G34" s="4"/>
      <c r="H34" s="5"/>
      <c r="I34" s="4"/>
    </row>
    <row r="35" spans="2:9" ht="13.5" thickBot="1">
      <c r="B35" s="12"/>
      <c r="C35" s="11"/>
      <c r="D35" s="2">
        <f>(IF(G33&gt;5.5,(264.61/100*(D33/1000)),(IF(G33&lt;1.2,0,(39.66/100*(D33/1000))))))*1.2</f>
        <v>0</v>
      </c>
      <c r="E35" s="11"/>
      <c r="F35" s="11"/>
      <c r="G35" s="11"/>
      <c r="H35" s="13"/>
      <c r="I35" s="11"/>
    </row>
    <row r="36" spans="2:9" ht="19.5" thickBot="1" thickTop="1">
      <c r="B36" s="14"/>
      <c r="C36" s="26" t="s">
        <v>14</v>
      </c>
      <c r="D36" s="27">
        <f>ROUNDUP(D35,2)</f>
        <v>0</v>
      </c>
      <c r="E36" s="4" t="s">
        <v>13</v>
      </c>
      <c r="F36" s="11"/>
      <c r="G36" s="11"/>
      <c r="H36" s="13"/>
      <c r="I36" s="11"/>
    </row>
    <row r="37" spans="2:9" ht="14.25" thickBot="1" thickTop="1">
      <c r="B37" s="19"/>
      <c r="C37" s="11"/>
      <c r="D37" s="11"/>
      <c r="E37" s="11"/>
      <c r="F37" s="11"/>
      <c r="G37" s="11"/>
      <c r="H37" s="17"/>
      <c r="I37" s="11"/>
    </row>
    <row r="38" spans="2:9" ht="19.5" thickBot="1" thickTop="1">
      <c r="B38" s="8"/>
      <c r="C38" s="25" t="s">
        <v>8</v>
      </c>
      <c r="D38" s="9"/>
      <c r="E38" s="9"/>
      <c r="F38" s="9"/>
      <c r="G38" s="9"/>
      <c r="H38" s="10"/>
      <c r="I38" s="11"/>
    </row>
    <row r="39" spans="2:9" ht="14.25" thickBot="1" thickTop="1">
      <c r="B39" s="21"/>
      <c r="C39" s="11"/>
      <c r="D39" s="11"/>
      <c r="E39" s="11"/>
      <c r="F39" s="11"/>
      <c r="G39" s="11"/>
      <c r="H39" s="13"/>
      <c r="I39" s="11"/>
    </row>
    <row r="40" spans="2:9" ht="21.75" thickBot="1" thickTop="1">
      <c r="B40" s="14"/>
      <c r="C40" s="16" t="s">
        <v>0</v>
      </c>
      <c r="D40" s="23"/>
      <c r="E40" s="15"/>
      <c r="F40" s="16" t="s">
        <v>1</v>
      </c>
      <c r="G40" s="23"/>
      <c r="H40" s="13"/>
      <c r="I40" s="11"/>
    </row>
    <row r="41" spans="2:9" s="6" customFormat="1" ht="15.75" thickTop="1">
      <c r="B41" s="3"/>
      <c r="C41" s="4" t="s">
        <v>5</v>
      </c>
      <c r="D41" s="4"/>
      <c r="E41" s="4"/>
      <c r="F41" s="4" t="s">
        <v>11</v>
      </c>
      <c r="G41" s="4"/>
      <c r="H41" s="5"/>
      <c r="I41" s="4"/>
    </row>
    <row r="42" spans="2:9" ht="13.5" thickBot="1">
      <c r="B42" s="12"/>
      <c r="C42" s="11"/>
      <c r="D42" s="2">
        <f>(VLOOKUP(G40,P3:Q10,2,1)*(D40/1000))*1.2</f>
        <v>0</v>
      </c>
      <c r="E42" s="11"/>
      <c r="F42" s="11"/>
      <c r="G42" s="11"/>
      <c r="H42" s="13"/>
      <c r="I42" s="11"/>
    </row>
    <row r="43" spans="2:9" ht="19.5" thickBot="1" thickTop="1">
      <c r="B43" s="14"/>
      <c r="C43" s="26" t="s">
        <v>14</v>
      </c>
      <c r="D43" s="27">
        <f>ROUNDUP(D42,2)</f>
        <v>0</v>
      </c>
      <c r="E43" s="4" t="s">
        <v>13</v>
      </c>
      <c r="F43" s="11"/>
      <c r="G43" s="11"/>
      <c r="H43" s="13"/>
      <c r="I43" s="11"/>
    </row>
    <row r="44" spans="2:9" ht="14.25" thickBot="1" thickTop="1">
      <c r="B44" s="19"/>
      <c r="C44" s="11"/>
      <c r="D44" s="11"/>
      <c r="E44" s="11"/>
      <c r="F44" s="11"/>
      <c r="G44" s="11"/>
      <c r="H44" s="17"/>
      <c r="I44" s="11"/>
    </row>
    <row r="45" spans="2:9" ht="19.5" thickBot="1" thickTop="1">
      <c r="B45" s="8"/>
      <c r="C45" s="25" t="s">
        <v>15</v>
      </c>
      <c r="D45" s="9"/>
      <c r="E45" s="9"/>
      <c r="F45" s="9"/>
      <c r="G45" s="9"/>
      <c r="H45" s="10"/>
      <c r="I45" s="11"/>
    </row>
    <row r="46" spans="2:9" ht="14.25" thickBot="1" thickTop="1">
      <c r="B46" s="21"/>
      <c r="C46" s="11"/>
      <c r="D46" s="11"/>
      <c r="E46" s="11"/>
      <c r="F46" s="11"/>
      <c r="G46" s="11"/>
      <c r="H46" s="13"/>
      <c r="I46" s="11"/>
    </row>
    <row r="47" spans="2:9" ht="21.75" thickBot="1" thickTop="1">
      <c r="B47" s="14"/>
      <c r="C47" s="16" t="s">
        <v>0</v>
      </c>
      <c r="D47" s="23"/>
      <c r="E47" s="15"/>
      <c r="F47" s="16" t="s">
        <v>1</v>
      </c>
      <c r="G47" s="23"/>
      <c r="H47" s="13"/>
      <c r="I47" s="11"/>
    </row>
    <row r="48" spans="2:9" s="6" customFormat="1" ht="15.75" thickTop="1">
      <c r="B48" s="3"/>
      <c r="C48" s="4" t="s">
        <v>5</v>
      </c>
      <c r="D48" s="4"/>
      <c r="E48" s="4"/>
      <c r="F48" s="4" t="s">
        <v>23</v>
      </c>
      <c r="G48" s="4"/>
      <c r="H48" s="5"/>
      <c r="I48" s="4"/>
    </row>
    <row r="49" spans="2:9" ht="13.5" thickBot="1">
      <c r="B49" s="12"/>
      <c r="C49" s="11"/>
      <c r="D49" s="2">
        <f>(VLOOKUP(G47,P13:Q20,2,1)*(D47/1000))*1.2</f>
        <v>0</v>
      </c>
      <c r="E49" s="11"/>
      <c r="F49" s="11"/>
      <c r="G49" s="11"/>
      <c r="H49" s="13"/>
      <c r="I49" s="11"/>
    </row>
    <row r="50" spans="2:9" ht="19.5" thickBot="1" thickTop="1">
      <c r="B50" s="14"/>
      <c r="C50" s="26" t="s">
        <v>14</v>
      </c>
      <c r="D50" s="27">
        <f>ROUNDUP(D49,2)</f>
        <v>0</v>
      </c>
      <c r="E50" s="4" t="s">
        <v>13</v>
      </c>
      <c r="F50" s="11"/>
      <c r="G50" s="11"/>
      <c r="H50" s="13"/>
      <c r="I50" s="11"/>
    </row>
    <row r="51" spans="2:9" ht="14.25" thickBot="1" thickTop="1">
      <c r="B51" s="19"/>
      <c r="C51" s="11"/>
      <c r="D51" s="11"/>
      <c r="E51" s="11"/>
      <c r="F51" s="11"/>
      <c r="G51" s="11"/>
      <c r="H51" s="17"/>
      <c r="I51" s="11"/>
    </row>
    <row r="52" spans="2:9" ht="19.5" thickBot="1" thickTop="1">
      <c r="B52" s="8"/>
      <c r="C52" s="25" t="s">
        <v>4</v>
      </c>
      <c r="D52" s="9"/>
      <c r="E52" s="9"/>
      <c r="F52" s="9"/>
      <c r="G52" s="9"/>
      <c r="H52" s="10"/>
      <c r="I52" s="11"/>
    </row>
    <row r="53" spans="2:9" ht="14.25" thickBot="1" thickTop="1">
      <c r="B53" s="21"/>
      <c r="C53" s="11"/>
      <c r="D53" s="11"/>
      <c r="E53" s="11"/>
      <c r="F53" s="11"/>
      <c r="G53" s="11"/>
      <c r="H53" s="13"/>
      <c r="I53" s="11"/>
    </row>
    <row r="54" spans="2:9" ht="21.75" thickBot="1" thickTop="1">
      <c r="B54" s="14"/>
      <c r="C54" s="16" t="s">
        <v>0</v>
      </c>
      <c r="D54" s="23"/>
      <c r="E54" s="15"/>
      <c r="F54" s="16" t="s">
        <v>1</v>
      </c>
      <c r="G54" s="23"/>
      <c r="H54" s="13"/>
      <c r="I54" s="11"/>
    </row>
    <row r="55" spans="2:9" s="6" customFormat="1" ht="15.75" thickTop="1">
      <c r="B55" s="3"/>
      <c r="C55" s="4" t="s">
        <v>5</v>
      </c>
      <c r="D55" s="4"/>
      <c r="E55" s="4"/>
      <c r="F55" s="4" t="s">
        <v>24</v>
      </c>
      <c r="G55" s="4"/>
      <c r="H55" s="5"/>
      <c r="I55" s="4"/>
    </row>
    <row r="56" spans="2:9" ht="13.5" thickBot="1">
      <c r="B56" s="12"/>
      <c r="C56" s="11"/>
      <c r="D56" s="2">
        <f>((D54/1000)*(G54/100)*28.22)*1.2</f>
        <v>0</v>
      </c>
      <c r="E56" s="11"/>
      <c r="F56" s="11"/>
      <c r="G56" s="11"/>
      <c r="H56" s="13"/>
      <c r="I56" s="11"/>
    </row>
    <row r="57" spans="2:9" ht="19.5" thickBot="1" thickTop="1">
      <c r="B57" s="14"/>
      <c r="C57" s="26" t="s">
        <v>14</v>
      </c>
      <c r="D57" s="27">
        <f>ROUNDUP(D56,2)</f>
        <v>0</v>
      </c>
      <c r="E57" s="4" t="s">
        <v>13</v>
      </c>
      <c r="F57" s="11"/>
      <c r="G57" s="11"/>
      <c r="H57" s="13"/>
      <c r="I57" s="11"/>
    </row>
    <row r="58" spans="2:9" ht="14.25" thickBot="1" thickTop="1">
      <c r="B58" s="19"/>
      <c r="C58" s="1"/>
      <c r="D58" s="1"/>
      <c r="E58" s="1"/>
      <c r="F58" s="1"/>
      <c r="G58" s="1"/>
      <c r="H58" s="17"/>
      <c r="I58" s="11"/>
    </row>
    <row r="59" ht="13.5" thickTop="1"/>
  </sheetData>
  <sheetProtection password="CD8F" sheet="1"/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Southampton and Eastleigh Licensing Partnership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Duty and VAT price calculator</dc:title>
  <dc:subject/>
  <dc:creator>Licensing</dc:creator>
  <cp:keywords/>
  <dc:description/>
  <cp:lastModifiedBy>John Burke</cp:lastModifiedBy>
  <dcterms:created xsi:type="dcterms:W3CDTF">2011-07-20T11:00:55Z</dcterms:created>
  <dcterms:modified xsi:type="dcterms:W3CDTF">2014-05-15T10:26:59Z</dcterms:modified>
  <cp:category/>
  <cp:version/>
  <cp:contentType/>
  <cp:contentStatus/>
</cp:coreProperties>
</file>