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60" windowWidth="13400" windowHeight="7940" activeTab="0"/>
  </bookViews>
  <sheets>
    <sheet name="Section 6.2" sheetId="1" r:id="rId1"/>
  </sheets>
  <definedNames>
    <definedName name="_xlnm.Print_Area" localSheetId="0">'Section 6.2'!$A$1:$O$963</definedName>
  </definedNames>
  <calcPr fullCalcOnLoad="1"/>
</workbook>
</file>

<file path=xl/sharedStrings.xml><?xml version="1.0" encoding="utf-8"?>
<sst xmlns="http://schemas.openxmlformats.org/spreadsheetml/2006/main" count="1076" uniqueCount="557">
  <si>
    <t>These schedule rates should be read in conjunction with the preliminaries of this document.</t>
  </si>
  <si>
    <t>Usage</t>
  </si>
  <si>
    <t>This schedule shall be used to order all repairs necessary to existing structures before the commencement of any painting activity.</t>
  </si>
  <si>
    <t>Variations to Orders</t>
  </si>
  <si>
    <t>After the issue of any orders the Contract Administrator may issue a variation to such order amending, adding or omitting work.  Such variation shall be given in writing.</t>
  </si>
  <si>
    <t>Existing Rate</t>
  </si>
  <si>
    <t>Uplift</t>
  </si>
  <si>
    <t>Re-pointing of brickwork joints in Stretcher Bond</t>
  </si>
  <si>
    <t>a.</t>
  </si>
  <si>
    <t>Rake out joints to brickwork and point to match existing</t>
  </si>
  <si>
    <t>Work content:</t>
  </si>
  <si>
    <t>Rake out joints in brickwork to a minimum depth of 15mm</t>
  </si>
  <si>
    <t>Re-point to brickwork in stretcher bond with struck joint</t>
  </si>
  <si>
    <t>Remove all debris</t>
  </si>
  <si>
    <t>Re-pointing of brickwork joints in English Bond</t>
  </si>
  <si>
    <t>b.</t>
  </si>
  <si>
    <t>Re-point to brickwork in English bond with struck joint</t>
  </si>
  <si>
    <t>c.</t>
  </si>
  <si>
    <t>Re-point around frame in cement mortar</t>
  </si>
  <si>
    <t>m</t>
  </si>
  <si>
    <t>Rake out joints in masonry to a minimum depth of 15mm</t>
  </si>
  <si>
    <t>Re-point around frames with bucket handle joint</t>
  </si>
  <si>
    <t>d.</t>
  </si>
  <si>
    <t>Re-point around frame in mastic</t>
  </si>
  <si>
    <t>Re-point around frames</t>
  </si>
  <si>
    <t>Re-pointing of Joints in concrete units</t>
  </si>
  <si>
    <t>e</t>
  </si>
  <si>
    <t>Re-point around concrete frame in cement mortar allow one horizontal  or vertical joint 10mm high</t>
  </si>
  <si>
    <t>Re-point around Concrete unit with flush joint</t>
  </si>
  <si>
    <t>FASCIAS - BARGEBOARD ETC.</t>
  </si>
  <si>
    <t>Renew/Replace with 2 pack resin filler to</t>
  </si>
  <si>
    <t xml:space="preserve">    </t>
  </si>
  <si>
    <t>eaves, verges, fascias and barge boards.</t>
  </si>
  <si>
    <t>25 x 100mm</t>
  </si>
  <si>
    <t>25 x 125mm</t>
  </si>
  <si>
    <t>25 x 150mm</t>
  </si>
  <si>
    <t>25 x 175mm</t>
  </si>
  <si>
    <t>e.</t>
  </si>
  <si>
    <t>25 x 200mm</t>
  </si>
  <si>
    <t>f.</t>
  </si>
  <si>
    <t>32 x 225mm</t>
  </si>
  <si>
    <t>Remove existing defective boarding</t>
  </si>
  <si>
    <t>Form groove for eaves soffit as required</t>
  </si>
  <si>
    <t>Fix to wall or timbers</t>
  </si>
  <si>
    <t>Mitre joints to external angles</t>
  </si>
  <si>
    <t>Prepare prime and leave ready for decoration.</t>
  </si>
  <si>
    <t>g</t>
  </si>
  <si>
    <t>Extra over eaves, verges, fascias and barge boards</t>
  </si>
  <si>
    <t>of any size for fixing to brickwork.</t>
  </si>
  <si>
    <t>As major items plus</t>
  </si>
  <si>
    <t>Cutting out brickwork</t>
  </si>
  <si>
    <t>Cut and built-in timber fixing block</t>
  </si>
  <si>
    <t>Make good brickwork.</t>
  </si>
  <si>
    <t>Replace existing fascia with uPVC extruded sections</t>
  </si>
  <si>
    <t>h</t>
  </si>
  <si>
    <t>Fascia boards 10mm thick, 225mm wide, screwing at 450mm centres with stainless steel screws with plastic caps</t>
  </si>
  <si>
    <t>Cut new boarding to length</t>
  </si>
  <si>
    <t>Remove all debris.</t>
  </si>
  <si>
    <t>EXTERNAL DOORS REPLACEMENT</t>
  </si>
  <si>
    <t xml:space="preserve">Renew/replace with wrought softwood - </t>
  </si>
  <si>
    <t>composite items, doors and panels</t>
  </si>
  <si>
    <t>44mm (total nominal thickness) non-standard</t>
  </si>
  <si>
    <t>ledges and braced door with tongued, grooved</t>
  </si>
  <si>
    <t>and v-jointed boarding.</t>
  </si>
  <si>
    <t>m2</t>
  </si>
  <si>
    <t>framed, ledged and braced door with tongued</t>
  </si>
  <si>
    <t>Trim edges</t>
  </si>
  <si>
    <t>Cut and fit braces</t>
  </si>
  <si>
    <t>Construct non-standard door</t>
  </si>
  <si>
    <t>Fit and hang door complete with</t>
  </si>
  <si>
    <t>All existing ironmongery</t>
  </si>
  <si>
    <t>Weatherboard where required</t>
  </si>
  <si>
    <t>Prepare, knot, stop, prime, both faces of door</t>
  </si>
  <si>
    <t xml:space="preserve">762 x 1981mm standard framed, ledged and </t>
  </si>
  <si>
    <t>braced door with tongued, grooved and v-jointed</t>
  </si>
  <si>
    <t>boarding.</t>
  </si>
  <si>
    <t>No</t>
  </si>
  <si>
    <t>838 x 1981mm standard framed, ledged and braced</t>
  </si>
  <si>
    <t>door with tongued, grooved and v-jointed boarding.</t>
  </si>
  <si>
    <t xml:space="preserve">No </t>
  </si>
  <si>
    <t>762 x 1981mm standard ledged and braced door with</t>
  </si>
  <si>
    <t>tongued, grooved and v-jointed boarding.</t>
  </si>
  <si>
    <t>Remove existing door and ironmongery</t>
  </si>
  <si>
    <t>800 x 1000mm bin cupboard door with square edged</t>
  </si>
  <si>
    <t>boarding on softwood framing complete</t>
  </si>
  <si>
    <t xml:space="preserve">No  </t>
  </si>
  <si>
    <t xml:space="preserve">44mm standard paneled door type 2XG and 2XGG </t>
  </si>
  <si>
    <t>of any size.</t>
  </si>
  <si>
    <t>Remove existing door</t>
  </si>
  <si>
    <t>Piece out frame where required</t>
  </si>
  <si>
    <t>Fitting and hanging new door complete with</t>
  </si>
  <si>
    <t xml:space="preserve">new hinges, rim latch , rim lock and furniture, </t>
  </si>
  <si>
    <t>letter plate, numerals and barrel bolt as required</t>
  </si>
  <si>
    <t>Glazing as required</t>
  </si>
  <si>
    <t>Stormguard low line sill fixed to threshold</t>
  </si>
  <si>
    <t xml:space="preserve">Prepare knot, prime, stop both sides of door </t>
  </si>
  <si>
    <t>complete with frame</t>
  </si>
  <si>
    <t>44mm standard half-hour fire check plywood</t>
  </si>
  <si>
    <t>faced flush door of any size lipped on long</t>
  </si>
  <si>
    <t>edges.</t>
  </si>
  <si>
    <t>54mm standard one-hour fire check plywood faced</t>
  </si>
  <si>
    <t>flush door of any size lipped on long edges.</t>
  </si>
  <si>
    <t xml:space="preserve">Piece out frame where required </t>
  </si>
  <si>
    <t>Fit and hang new door complete with</t>
  </si>
  <si>
    <t>hinges lock/lock and furniture</t>
  </si>
  <si>
    <t>door closer where required or rising butt hinges</t>
  </si>
  <si>
    <t>Letter plate and numerals if required</t>
  </si>
  <si>
    <t xml:space="preserve">Prepare, knot, prime, stop to both faces </t>
  </si>
  <si>
    <t>finishing coats to internal faces of door</t>
  </si>
  <si>
    <t>35mm standard interior quality hardboard faced</t>
  </si>
  <si>
    <t>flush door of any size, lipped on both long edges.</t>
  </si>
  <si>
    <t>44mm standard exterior quality plywood faced</t>
  </si>
  <si>
    <t>.</t>
  </si>
  <si>
    <t>Ease and adjust existing doors</t>
  </si>
  <si>
    <t>Reduce top, or bottom rail or stiles</t>
  </si>
  <si>
    <t>to suit opening</t>
  </si>
  <si>
    <t>Prime disturbed areas</t>
  </si>
  <si>
    <t>f</t>
  </si>
  <si>
    <t>Take off door, ease and rehang</t>
  </si>
  <si>
    <t>Take off softwood doors, resecure loose member,</t>
  </si>
  <si>
    <t>recramp and rehang.</t>
  </si>
  <si>
    <t>Provide and fix false skirting to bottom rail to</t>
  </si>
  <si>
    <t>existing doors.</t>
  </si>
  <si>
    <t>Carefully unscrew hinges or lift doors</t>
  </si>
  <si>
    <t>from opening</t>
  </si>
  <si>
    <t>Ease and adjust as required and rehang</t>
  </si>
  <si>
    <t>on new butts where required</t>
  </si>
  <si>
    <t>i</t>
  </si>
  <si>
    <t>Renew weatherboard to external door</t>
  </si>
  <si>
    <t>Remove existing weatherboard</t>
  </si>
  <si>
    <t>Prepare surface to receive new</t>
  </si>
  <si>
    <t>Fit 50 x 75mm softwood weatherboard</t>
  </si>
  <si>
    <t>screwed and sealed with mastic</t>
  </si>
  <si>
    <t>Prime before fixing</t>
  </si>
  <si>
    <t>Take off door</t>
  </si>
  <si>
    <t>for decoration</t>
  </si>
  <si>
    <t>Rehang door</t>
  </si>
  <si>
    <t>Wrought softwood - composite items, frames and linings</t>
  </si>
  <si>
    <t>Repair with: 2 pack resin repair kit</t>
  </si>
  <si>
    <t>50 x 75mm rebated frames</t>
  </si>
  <si>
    <t xml:space="preserve">m </t>
  </si>
  <si>
    <t>50 x 100mm rebated frames</t>
  </si>
  <si>
    <t>50 x 100mm heads, sills, mullions, transoms,</t>
  </si>
  <si>
    <t>thresholds and glazing bars.</t>
  </si>
  <si>
    <t>63 x 100mm heads, jambs and profile</t>
  </si>
  <si>
    <t>g.</t>
  </si>
  <si>
    <t>75 x 100mm mullions, transoms and profile</t>
  </si>
  <si>
    <t>h.</t>
  </si>
  <si>
    <t>EX 100 x 100mm framing for angle mullions to bay</t>
  </si>
  <si>
    <t>windows, any profile</t>
  </si>
  <si>
    <t>i.</t>
  </si>
  <si>
    <t>Cut out damaged or rotten framing/lining</t>
  </si>
  <si>
    <t>repair framing/lining with a 2 pack resin repair kit</t>
  </si>
  <si>
    <t>to match existing.</t>
  </si>
  <si>
    <t>Prepare, and leave external face ready</t>
  </si>
  <si>
    <t>Re hang door</t>
  </si>
  <si>
    <t>63 x 100mm frame set with stops to suit</t>
  </si>
  <si>
    <t>762 x 1981mm door</t>
  </si>
  <si>
    <t>813 x 2032mm door</t>
  </si>
  <si>
    <t>Take off door and later refix</t>
  </si>
  <si>
    <t>Make good finishings on both sides to</t>
  </si>
  <si>
    <t>match existing</t>
  </si>
  <si>
    <t>Mastic pointing to exterior perimeter</t>
  </si>
  <si>
    <t>Painting complete.</t>
  </si>
  <si>
    <t>WINDOW REPAIRS – 2 Pack resin Repair</t>
  </si>
  <si>
    <t>Piece out and make good frames etc. to match</t>
  </si>
  <si>
    <t>existing, not exceeding 300mm long</t>
  </si>
  <si>
    <t>existing 300-600mm long</t>
  </si>
  <si>
    <t>Piece out and make good sill to match existing</t>
  </si>
  <si>
    <t>25 x 25mm quadrant or the like</t>
  </si>
  <si>
    <t xml:space="preserve">m   </t>
  </si>
  <si>
    <t>13 x 19mm glazing beads</t>
  </si>
  <si>
    <t xml:space="preserve">Repair existing defective timber with a </t>
  </si>
  <si>
    <t>2 pack resin repair kit.</t>
  </si>
  <si>
    <t>Prepare ready for decorations unless left for</t>
  </si>
  <si>
    <t>varnishing</t>
  </si>
  <si>
    <t>WOODWORK REPAIRS GENERALLY</t>
  </si>
  <si>
    <t>linings with a 2 pack resin repair kit</t>
  </si>
  <si>
    <t>Resecure door frames and linings plugged and</t>
  </si>
  <si>
    <t>screwed.</t>
  </si>
  <si>
    <t xml:space="preserve">No   </t>
  </si>
  <si>
    <t>Remove architrave, frame lining or</t>
  </si>
  <si>
    <t>draught stripping</t>
  </si>
  <si>
    <t>Square up and refix or renew</t>
  </si>
  <si>
    <t>Piece out and make good frames and linings to</t>
  </si>
  <si>
    <t>matching existing not exceeding 300mm long</t>
  </si>
  <si>
    <t>match existing 300 - 600mm long</t>
  </si>
  <si>
    <t>Piece out and make good hanging stile of door</t>
  </si>
  <si>
    <t>n.e. 300mm long</t>
  </si>
  <si>
    <t>Piece out and make good porch support post or</t>
  </si>
  <si>
    <t xml:space="preserve">part of ladder support to match existing </t>
  </si>
  <si>
    <t>300 -600mm long</t>
  </si>
  <si>
    <t>Take out door and set aside for re-use</t>
  </si>
  <si>
    <t>Cut out defective section</t>
  </si>
  <si>
    <t>Repair using a 2 Pack resin Repair kit</t>
  </si>
  <si>
    <t>Leave ready for painting</t>
  </si>
  <si>
    <t>Renew/replace with wrought softwood -</t>
  </si>
  <si>
    <t xml:space="preserve">second fixings, unframed whole length in timber – section repairs are to </t>
  </si>
  <si>
    <t>be done in 2 Pack resin Repair</t>
  </si>
  <si>
    <t>19 x 50mm Architrave</t>
  </si>
  <si>
    <t xml:space="preserve">m  </t>
  </si>
  <si>
    <t>25 x 75mm Architrave 'Ogee' pattern</t>
  </si>
  <si>
    <t>19 x 19mm Quadrant or the like</t>
  </si>
  <si>
    <t>25 x 25mm Quadrant or the like</t>
  </si>
  <si>
    <t>13 x 50mm stops</t>
  </si>
  <si>
    <t>25 x 50mm stops</t>
  </si>
  <si>
    <t>32 x 50mm stops</t>
  </si>
  <si>
    <t>Remove existing defective timber</t>
  </si>
  <si>
    <t>IRONMONGERY</t>
  </si>
  <si>
    <t>Renew/replaced with the following ironmongery -</t>
  </si>
  <si>
    <t>fixed to softwood</t>
  </si>
  <si>
    <t>(Note: for hardwood equivalent add 50% to rates)</t>
  </si>
  <si>
    <t>Pair 100mm steel butt hinges</t>
  </si>
  <si>
    <t>Pair 375mm black japanned steel tee hinges</t>
  </si>
  <si>
    <t>Pair 450mm black japanned steel tee hinge</t>
  </si>
  <si>
    <t>150mm galvanized finish tower bolt</t>
  </si>
  <si>
    <t>203mm galvanized finish tower bolt</t>
  </si>
  <si>
    <t>150mm black japanned finish tower bolt</t>
  </si>
  <si>
    <t>203mm black japanned finish tower bolt</t>
  </si>
  <si>
    <t>with two keys</t>
  </si>
  <si>
    <t>complete with two keys</t>
  </si>
  <si>
    <t>j.</t>
  </si>
  <si>
    <t>k</t>
  </si>
  <si>
    <t>mortice lock, silver anodised finish</t>
  </si>
  <si>
    <t xml:space="preserve">set  </t>
  </si>
  <si>
    <t>per set</t>
  </si>
  <si>
    <t>l.</t>
  </si>
  <si>
    <t>50mm diameter knob furniture, complete with spindle (plastic)</t>
  </si>
  <si>
    <t>m.</t>
  </si>
  <si>
    <t>n.</t>
  </si>
  <si>
    <t>50mm SAA numeral</t>
  </si>
  <si>
    <t>o.</t>
  </si>
  <si>
    <t>Japanned Suffolk latch</t>
  </si>
  <si>
    <t>p.</t>
  </si>
  <si>
    <t>Galvanized Suffolk latch</t>
  </si>
  <si>
    <t>q.</t>
  </si>
  <si>
    <t>Galvanized automatic gate catch</t>
  </si>
  <si>
    <t>264mm x 76mm letterplate, opening</t>
  </si>
  <si>
    <t>203mm x 48mm silver anodised</t>
  </si>
  <si>
    <t>Alter aperture in door for letterplate as required</t>
  </si>
  <si>
    <t>Fit letter plate to door</t>
  </si>
  <si>
    <t>Cut off projecting bolts</t>
  </si>
  <si>
    <t>Fit stormguard water check lowline sill screwed to</t>
  </si>
  <si>
    <t>timber threshold or plugged and screwed to concrete</t>
  </si>
  <si>
    <t>threshold n.e. 1.00m long</t>
  </si>
  <si>
    <t xml:space="preserve">per  set </t>
  </si>
  <si>
    <t>Alter door to receive sill</t>
  </si>
  <si>
    <t>Screw or plug and screw sill to threshold</t>
  </si>
  <si>
    <t>Fit stormguard heavy duty A.D.S. aluminum section</t>
  </si>
  <si>
    <t>per</t>
  </si>
  <si>
    <t>draught excluder</t>
  </si>
  <si>
    <t xml:space="preserve">set </t>
  </si>
  <si>
    <t>Cut to fit, Screw to existing frame</t>
  </si>
  <si>
    <t>Adjust to fit when in position.</t>
  </si>
  <si>
    <t>Remove, adjust and refix rim latch/lock or</t>
  </si>
  <si>
    <t>cylinder rim night latches</t>
  </si>
  <si>
    <t>No.</t>
  </si>
  <si>
    <t>Remove, adjust and refix mortice lock/latch</t>
  </si>
  <si>
    <t>Remove, adjust and refix door furniture of any type</t>
  </si>
  <si>
    <t>Carefully unscrew or take off item</t>
  </si>
  <si>
    <t>Dismantle, clean, oil as required</t>
  </si>
  <si>
    <t>Re-assemble and refix</t>
  </si>
  <si>
    <t>Make good surfaces disturbed</t>
  </si>
  <si>
    <t>(excluding decorations)</t>
  </si>
  <si>
    <t>REPAIRS TO PORCHES</t>
  </si>
  <si>
    <t>Renew/replace Porches</t>
  </si>
  <si>
    <t>Plain gallows bracket size 800 x 500mm supporting</t>
  </si>
  <si>
    <t>porch roof made for 75 x 100mm timber</t>
  </si>
  <si>
    <t>b</t>
  </si>
  <si>
    <t xml:space="preserve">1800 x 600mm porch canopy comprising either 9mm marine plywood </t>
  </si>
  <si>
    <t xml:space="preserve">or 19mm square edge boarding of 25 x 25mm softwood framing, with </t>
  </si>
  <si>
    <t>single layer of felt roofing laid on bitumen dressed over edges and fixed</t>
  </si>
  <si>
    <t xml:space="preserve">with galvanized roofing tacks including redressing, repairing or </t>
  </si>
  <si>
    <t>renewing flashing</t>
  </si>
  <si>
    <t>Remove or support porch canopy</t>
  </si>
  <si>
    <t>fix new canopy</t>
  </si>
  <si>
    <t>Remove existing bracket</t>
  </si>
  <si>
    <t>Fix new bracket including building</t>
  </si>
  <si>
    <t>into brickwork where necessary all</t>
  </si>
  <si>
    <t>making good, priming timber</t>
  </si>
  <si>
    <t>Clear away all debris.</t>
  </si>
  <si>
    <t>Porch support post of any size average 2.5m long</t>
  </si>
  <si>
    <t>including d.p.c. at base</t>
  </si>
  <si>
    <t>DRYING AREAS ATTACHED TO STAIRWELL ETC.</t>
  </si>
  <si>
    <t>Renew/replace with treated wrought softwood</t>
  </si>
  <si>
    <t>rails to drying areas</t>
  </si>
  <si>
    <t>32 x 150mm, 1.50m in length fixed with 6 No. bolts</t>
  </si>
  <si>
    <t>Remove existing rail, cart away</t>
  </si>
  <si>
    <t>Fix new 32 x 150mm rail in position</t>
  </si>
  <si>
    <t>with 6 No. bolts</t>
  </si>
  <si>
    <t>REPAIRS TO COMPOSITE ITEMS - WINDOWS AND  DOORS</t>
  </si>
  <si>
    <t>Repairs to composite items - sundries</t>
  </si>
  <si>
    <t>12.5mm Plywood boarding to doors or windows</t>
  </si>
  <si>
    <t>Cut and fix to maximum opening size</t>
  </si>
  <si>
    <t>Fix to existing door or window frame</t>
  </si>
  <si>
    <t>Allow for packing pieces as required</t>
  </si>
  <si>
    <t>RAINWATER INSTALLATIONS</t>
  </si>
  <si>
    <t>Renew PVCu rainwater goods</t>
  </si>
  <si>
    <t>Renew existing gutter with 100mm PVC-u half round</t>
  </si>
  <si>
    <t xml:space="preserve">gutter on and including fascia brackets all </t>
  </si>
  <si>
    <t>Renew existing rainwater pipe with 63mm diameter</t>
  </si>
  <si>
    <t>PVCu rainwater pipe including all fittings and</t>
  </si>
  <si>
    <t>Take down existing gutter or pipe and</t>
  </si>
  <si>
    <t>brackets of any type</t>
  </si>
  <si>
    <t>Fix new brackets</t>
  </si>
  <si>
    <t>Cut and fit gutter or pipe</t>
  </si>
  <si>
    <t>Fix all necessary fixings and fittings</t>
  </si>
  <si>
    <t>Repairs to rainwater installation gutters and pipes</t>
  </si>
  <si>
    <t>Take down and refix or re-align existing PVCu gutter</t>
  </si>
  <si>
    <t>fixtures</t>
  </si>
  <si>
    <t>Re-align and refix in position</t>
  </si>
  <si>
    <t>Remake joint to 100mm PVC-U gutter</t>
  </si>
  <si>
    <t>Remake joint to 100mm Aluminum gutter</t>
  </si>
  <si>
    <t>Remake joint to 100mm Cast Iron gutter</t>
  </si>
  <si>
    <t>d</t>
  </si>
  <si>
    <t>Remake joint to 150mm PVC-U gutter</t>
  </si>
  <si>
    <t>Remake joint to 150mm Aluminum gutter</t>
  </si>
  <si>
    <t>Remake joint to 150mm Cast Iron gutter</t>
  </si>
  <si>
    <t>Renew fittings to cast iron rainwater goods</t>
  </si>
  <si>
    <t>to BS 460</t>
  </si>
  <si>
    <t>Renew branch to 62.5mm rainwater pipe</t>
  </si>
  <si>
    <t>Renew rainwater shoe</t>
  </si>
  <si>
    <t>Remove old or damaged fittings</t>
  </si>
  <si>
    <t>Prepare existing gutter or pipe to</t>
  </si>
  <si>
    <t>receive new fitting</t>
  </si>
  <si>
    <t>Make good any decorations</t>
  </si>
  <si>
    <t>Renew running outlet</t>
  </si>
  <si>
    <t>j</t>
  </si>
  <si>
    <t>Renew gutter bracket fixed to fascia</t>
  </si>
  <si>
    <t>Renew rainwater pipe clips, plugged and screwed</t>
  </si>
  <si>
    <t>l</t>
  </si>
  <si>
    <t>Refix rainwater pipe of any type</t>
  </si>
  <si>
    <t>FINISHINGS</t>
  </si>
  <si>
    <t>13mm cement and sand (1:4) two coat rendering to</t>
  </si>
  <si>
    <t>a</t>
  </si>
  <si>
    <t xml:space="preserve">Tyrolean finish in two coats to bricks, block or stone walls.  </t>
  </si>
  <si>
    <t>Apply finish to previously surfaces and</t>
  </si>
  <si>
    <t>finish flush with existing finishes</t>
  </si>
  <si>
    <t>left ready for any decoration</t>
  </si>
  <si>
    <t>GLAZING</t>
  </si>
  <si>
    <t>Reglaze with 4mm clear sheet glass to wood with</t>
  </si>
  <si>
    <t>putty in panes.</t>
  </si>
  <si>
    <t xml:space="preserve">Reglaze with 6mm Georgian wired polished plate </t>
  </si>
  <si>
    <t>glass to class C standard BS 6206 to wood with</t>
  </si>
  <si>
    <t xml:space="preserve"> putty or beads in panes.</t>
  </si>
  <si>
    <t>Remove beading if necessary</t>
  </si>
  <si>
    <t>Hack out glass</t>
  </si>
  <si>
    <t>Clean glazing rebates and prime</t>
  </si>
  <si>
    <t>Trim and fix glass with putty and sprigs</t>
  </si>
  <si>
    <t>or clips</t>
  </si>
  <si>
    <t>Trim off putty and clean glass</t>
  </si>
  <si>
    <t>Renew and/or refix beading</t>
  </si>
  <si>
    <t xml:space="preserve">Obscured Glass </t>
  </si>
  <si>
    <t xml:space="preserve">Re-glaze with 6mm obscured glass to class c to BS 6206 standard to metal </t>
  </si>
  <si>
    <t>with putty in panes</t>
  </si>
  <si>
    <t>Glazing to doors and low level situations</t>
  </si>
  <si>
    <t xml:space="preserve">Hack out existing glass infill panel (or remove existing sheet </t>
  </si>
  <si>
    <t>metal panel - polycarbonate or similar type panel) to metal</t>
  </si>
  <si>
    <t>frames,and glaze in 6.4mm Class A,B or Class C laminated</t>
  </si>
  <si>
    <t>safety glass (clear or obscure finish). Glass to be bedded in</t>
  </si>
  <si>
    <t>a butyl compound and all voids to the rebate filled with silicone.</t>
  </si>
  <si>
    <t xml:space="preserve">Supply and fit mastic strip in glass rebate, bedded in silicone. </t>
  </si>
  <si>
    <t xml:space="preserve">Supply and fit new 15 x 25mm mill finish aluminium angles riveted to </t>
  </si>
  <si>
    <t>metal frame bedded on a mastic strip, capped with silicone to form new beading. Clear away all debris on completion of work.</t>
  </si>
  <si>
    <t>In panes:</t>
  </si>
  <si>
    <t>c</t>
  </si>
  <si>
    <t xml:space="preserve">Prepare, Knot, prime, stop and apply one undercoat and one finishing </t>
  </si>
  <si>
    <t>coats to wood internally to:</t>
  </si>
  <si>
    <t>Clean down and prepare for decoration</t>
  </si>
  <si>
    <t>Apply wet paint notices</t>
  </si>
  <si>
    <t>Protect all ironmongery</t>
  </si>
  <si>
    <t>Prepare, Knot, prime, stop and apply one undercoat and one finishing coats to wood externally to:</t>
  </si>
  <si>
    <t>FENCING AND GATES</t>
  </si>
  <si>
    <t>Wrought softwood - new wood Fencing and Gates</t>
  </si>
  <si>
    <t>1800 x 900mm ledged and braced, vertical space</t>
  </si>
  <si>
    <t>and pale (with rounded tops) gate complete with</t>
  </si>
  <si>
    <t>all fittings.</t>
  </si>
  <si>
    <t>Supply and fix components</t>
  </si>
  <si>
    <t>Trim ledges, cut and fit braces</t>
  </si>
  <si>
    <t>Fit and hang gate</t>
  </si>
  <si>
    <t>Prepare pit to receive posts, surround in</t>
  </si>
  <si>
    <t>concrete as necessary</t>
  </si>
  <si>
    <t>Treat all timber with two coats of wood preservative</t>
  </si>
  <si>
    <t>Renew/Replace Existing Fencing and Gates</t>
  </si>
  <si>
    <t>1800 x 900mm sawn softwood ledges and braced</t>
  </si>
  <si>
    <t>horizontal close boarded gate complete with</t>
  </si>
  <si>
    <t>35mm treated softwood gate part paneled on pair</t>
  </si>
  <si>
    <t>of hook and band hinges and gate catch size</t>
  </si>
  <si>
    <t>914 x 914mm (p.c. £55.00 on each).</t>
  </si>
  <si>
    <t>Remove existing defective components</t>
  </si>
  <si>
    <t>Supply and fix new components in position</t>
  </si>
  <si>
    <t>Excavate pit to receive post</t>
  </si>
  <si>
    <t>Set post in and surround with concrete</t>
  </si>
  <si>
    <t>C1OP 300mm thick 600mm deep as necessary</t>
  </si>
  <si>
    <t>Renew/Replace existing fencing with:-</t>
  </si>
  <si>
    <t>Close board fencing 1800mm high including</t>
  </si>
  <si>
    <t>reinforced concrete posts, rails and gravel boards</t>
  </si>
  <si>
    <t>Take down existing fence or panel</t>
  </si>
  <si>
    <t>Excavate, set posts in concrete,</t>
  </si>
  <si>
    <t>erect new fencing</t>
  </si>
  <si>
    <t>Prepare existing fence post and install</t>
  </si>
  <si>
    <t>new treated fence panel</t>
  </si>
  <si>
    <t>Gate Repairs</t>
  </si>
  <si>
    <t>Take off, adjust, repair as required and rehang</t>
  </si>
  <si>
    <t>Carefully unscrew or unbolt hinges</t>
  </si>
  <si>
    <t>Ease and adjust as required and rehang or</t>
  </si>
  <si>
    <t>rehang on new hinges where required</t>
  </si>
  <si>
    <t>Replace any damaged or rotten timbers</t>
  </si>
  <si>
    <t>and treat clear away debris.</t>
  </si>
  <si>
    <t>GENERAL ITEMS</t>
  </si>
  <si>
    <t>Remove all redundant TV cables to one property, allow one hour labour</t>
  </si>
  <si>
    <t>Cleaning of PVC-U Windows and Areas of PVC-U Cladding</t>
  </si>
  <si>
    <t xml:space="preserve">Apply proprietary PVC-U cleaners </t>
  </si>
  <si>
    <t>to affected areas</t>
  </si>
  <si>
    <t>Liberally wash down with warm water</t>
  </si>
  <si>
    <t>All to comply with manufacturer’s instructions</t>
  </si>
  <si>
    <t>Clear away debris.</t>
  </si>
  <si>
    <t>Overhaul Casement type PVC-U Windows, clean all moving parts, ease and adjust hinges/mechanisms’ as required and leave in full working order (allow 4 No friction Stays, 2 no. locking handles, 2 no safety locks)</t>
  </si>
  <si>
    <t>Overhaul Casement type PVC-U Windows, clean all moving parts, ease and adjust hinges/mechanisms’ as required and leave in full working order (allow 6 No friction Stays, 5 no. locking handles, 3 no safety locks)</t>
  </si>
  <si>
    <t>Overhaul Tilt and turn type PVC-U Windows, clean all moving parts, ease and adjust hinges/mechanisms’ as required and leave in full working order (allow 1 No tilt and turn hinge, 1 no tilt and turn mechanism, 1 no. locking handle, 1 no safety locks)</t>
  </si>
  <si>
    <t>Replacement of rubber Gaskets to Casement style PVC-U windows, allow to replace both gasket on opening light and to frame</t>
  </si>
  <si>
    <t>Replacement of rubber Gaskets to Tilt and Turn style PVC-U windows, allow to replace both gasket on opening light and to frame</t>
  </si>
  <si>
    <r>
      <t xml:space="preserve"> </t>
    </r>
    <r>
      <rPr>
        <b/>
        <sz val="12"/>
        <color indexed="8"/>
        <rFont val="Arial"/>
        <family val="2"/>
      </rPr>
      <t>BRICKWORK AND BLOCKWORK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</si>
  <si>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</si>
  <si>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</si>
  <si>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 xml:space="preserve">63mm 3 lever mortice dead lock as Union ref </t>
    </r>
    <r>
      <rPr>
        <b/>
        <sz val="12"/>
        <color indexed="8"/>
        <rFont val="Arial"/>
        <family val="2"/>
      </rPr>
      <t xml:space="preserve">J-2177-PB-65 </t>
    </r>
    <r>
      <rPr>
        <sz val="12"/>
        <color indexed="8"/>
        <rFont val="Arial"/>
        <family val="2"/>
      </rPr>
      <t xml:space="preserve">complete </t>
    </r>
  </si>
  <si>
    <r>
      <t xml:space="preserve">63mm 5 lever mortice lock BS 3621 as Union ref </t>
    </r>
    <r>
      <rPr>
        <b/>
        <sz val="12"/>
        <color indexed="8"/>
        <rFont val="Arial"/>
        <family val="2"/>
      </rPr>
      <t>J-2134E-PB-67</t>
    </r>
    <r>
      <rPr>
        <b/>
        <sz val="7.5"/>
        <color indexed="63"/>
        <rFont val="Verdana"/>
        <family val="2"/>
      </rPr>
      <t xml:space="preserve"> </t>
    </r>
  </si>
  <si>
    <r>
      <t xml:space="preserve">Rim lock; Union </t>
    </r>
    <r>
      <rPr>
        <b/>
        <sz val="12"/>
        <color indexed="8"/>
        <rFont val="Arial"/>
        <family val="2"/>
      </rPr>
      <t>J-1026-CG-PB-50</t>
    </r>
    <r>
      <rPr>
        <sz val="12"/>
        <color indexed="8"/>
        <rFont val="Arial"/>
        <family val="2"/>
      </rPr>
      <t>(76.5mm x 74mm) complete with two keys</t>
    </r>
  </si>
  <si>
    <r>
      <t xml:space="preserve">ref </t>
    </r>
    <r>
      <rPr>
        <b/>
        <sz val="12"/>
        <color indexed="8"/>
        <rFont val="Arial"/>
        <family val="2"/>
      </rPr>
      <t xml:space="preserve">J-655-06-2-AS </t>
    </r>
    <r>
      <rPr>
        <sz val="12"/>
        <color indexed="8"/>
        <rFont val="Arial"/>
        <family val="2"/>
      </rPr>
      <t>1558mm x 41mm lockplate for</t>
    </r>
  </si>
  <si>
    <r>
      <t>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 </t>
    </r>
  </si>
  <si>
    <r>
      <t>Up to 0.5m</t>
    </r>
    <r>
      <rPr>
        <vertAlign val="superscript"/>
        <sz val="12"/>
        <color indexed="8"/>
        <rFont val="Arial"/>
        <family val="2"/>
      </rPr>
      <t>2</t>
    </r>
  </si>
  <si>
    <r>
      <t>No</t>
    </r>
    <r>
      <rPr>
        <vertAlign val="superscript"/>
        <sz val="12"/>
        <color indexed="8"/>
        <rFont val="Arial"/>
        <family val="2"/>
      </rPr>
      <t>.</t>
    </r>
  </si>
  <si>
    <r>
      <t>0.5 - 1.00m</t>
    </r>
    <r>
      <rPr>
        <vertAlign val="superscript"/>
        <sz val="12"/>
        <color indexed="8"/>
        <rFont val="Arial"/>
        <family val="2"/>
      </rPr>
      <t xml:space="preserve">2 </t>
    </r>
  </si>
  <si>
    <r>
      <t>No.</t>
    </r>
    <r>
      <rPr>
        <vertAlign val="superscript"/>
        <sz val="12"/>
        <color indexed="8"/>
        <rFont val="Arial"/>
        <family val="2"/>
      </rPr>
      <t xml:space="preserve">  </t>
    </r>
  </si>
  <si>
    <r>
      <t>over 1.00 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</si>
  <si>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 xml:space="preserve">2   </t>
    </r>
  </si>
  <si>
    <r>
      <t>Not exceeding 0.25m</t>
    </r>
    <r>
      <rPr>
        <vertAlign val="superscript"/>
        <sz val="12"/>
        <color indexed="8"/>
        <rFont val="Arial"/>
        <family val="2"/>
      </rPr>
      <t>2</t>
    </r>
  </si>
  <si>
    <r>
      <t>0.25 - 1m</t>
    </r>
    <r>
      <rPr>
        <vertAlign val="superscript"/>
        <sz val="12"/>
        <color indexed="8"/>
        <rFont val="Arial"/>
        <family val="2"/>
      </rPr>
      <t>2</t>
    </r>
  </si>
  <si>
    <r>
      <t>Not exceeding 0.5m</t>
    </r>
    <r>
      <rPr>
        <vertAlign val="superscript"/>
        <sz val="12"/>
        <color indexed="8"/>
        <rFont val="Arial"/>
        <family val="2"/>
      </rPr>
      <t>2</t>
    </r>
  </si>
  <si>
    <r>
      <t>0.25 - 4m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</si>
  <si>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 xml:space="preserve">2  </t>
    </r>
  </si>
  <si>
    <r>
      <t>Class ‘C’ panes not exceeding 0.25m</t>
    </r>
    <r>
      <rPr>
        <vertAlign val="superscript"/>
        <sz val="12"/>
        <color indexed="8"/>
        <rFont val="Arial"/>
        <family val="2"/>
      </rPr>
      <t>2</t>
    </r>
  </si>
  <si>
    <r>
      <t>Class ‘C’ panes 0.25 - 4m</t>
    </r>
    <r>
      <rPr>
        <vertAlign val="superscript"/>
        <sz val="12"/>
        <color indexed="8"/>
        <rFont val="Arial"/>
        <family val="2"/>
      </rPr>
      <t>2</t>
    </r>
  </si>
  <si>
    <r>
      <t>Class ‘B’ panes not exceeding 0.25m</t>
    </r>
    <r>
      <rPr>
        <vertAlign val="superscript"/>
        <sz val="12"/>
        <color indexed="8"/>
        <rFont val="Arial"/>
        <family val="2"/>
      </rPr>
      <t>2</t>
    </r>
  </si>
  <si>
    <r>
      <t>Class ‘B’ panes 0.25 - 4m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</si>
  <si>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>Class ‘A’ panes not exceeding 0.25m</t>
    </r>
    <r>
      <rPr>
        <vertAlign val="superscript"/>
        <sz val="12"/>
        <color indexed="8"/>
        <rFont val="Arial"/>
        <family val="2"/>
      </rPr>
      <t>2</t>
    </r>
  </si>
  <si>
    <r>
      <t>Class ‘A’ panes 0.25 - 4m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</si>
  <si>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 xml:space="preserve">DECORATION - </t>
    </r>
    <r>
      <rPr>
        <sz val="12"/>
        <rFont val="Arial"/>
        <family val="2"/>
      </rPr>
      <t>Paint to be solvent based and a 1 undercoat and 1 topcoat interior and exterior gloss system with a life expectancy of up to 8 years</t>
    </r>
  </si>
  <si>
    <r>
      <t>Allow 2.0m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to decorate one face of doors</t>
    </r>
  </si>
  <si>
    <r>
      <t>timber gate 1.00m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- 2.00m</t>
    </r>
    <r>
      <rPr>
        <vertAlign val="superscript"/>
        <sz val="12"/>
        <color indexed="8"/>
        <rFont val="Arial"/>
        <family val="2"/>
      </rPr>
      <t>2</t>
    </r>
  </si>
  <si>
    <r>
      <t>To clean windows or small areas up to 0.5 m</t>
    </r>
    <r>
      <rPr>
        <vertAlign val="superscript"/>
        <sz val="12"/>
        <color indexed="8"/>
        <rFont val="Arial"/>
        <family val="2"/>
      </rPr>
      <t>2</t>
    </r>
  </si>
  <si>
    <r>
      <t>Clean Areas 0.5 to 5m</t>
    </r>
    <r>
      <rPr>
        <vertAlign val="superscript"/>
        <sz val="12"/>
        <color indexed="8"/>
        <rFont val="Arial"/>
        <family val="2"/>
      </rPr>
      <t>2</t>
    </r>
  </si>
  <si>
    <r>
      <t>Clean Areas 5 to 25m</t>
    </r>
    <r>
      <rPr>
        <vertAlign val="superscript"/>
        <sz val="12"/>
        <color indexed="8"/>
        <rFont val="Arial"/>
        <family val="2"/>
      </rPr>
      <t>2</t>
    </r>
  </si>
  <si>
    <r>
      <t>Overhaul window not larger than 0.5m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</si>
  <si>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>Overhaul window 0.5 – 1.0m</t>
    </r>
    <r>
      <rPr>
        <vertAlign val="superscript"/>
        <sz val="12"/>
        <color indexed="8"/>
        <rFont val="Arial"/>
        <family val="2"/>
      </rPr>
      <t xml:space="preserve">2 </t>
    </r>
  </si>
  <si>
    <r>
      <t>Overhaul window 1.0 – 1.5m</t>
    </r>
    <r>
      <rPr>
        <vertAlign val="superscript"/>
        <sz val="12"/>
        <color indexed="8"/>
        <rFont val="Arial"/>
        <family val="2"/>
      </rPr>
      <t xml:space="preserve">2 </t>
    </r>
  </si>
  <si>
    <r>
      <t>Overhaul window 1.5 –5m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</si>
  <si>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>Overhaul window 0.5 – 1.0m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</si>
  <si>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>Overhaul window 1.0 – 1.5m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</si>
  <si>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>Opening light no larger than 0.5m</t>
    </r>
    <r>
      <rPr>
        <vertAlign val="superscript"/>
        <sz val="12"/>
        <color indexed="8"/>
        <rFont val="Arial"/>
        <family val="2"/>
      </rPr>
      <t>2</t>
    </r>
  </si>
  <si>
    <r>
      <t>Opening light 0.5 – 1.0m</t>
    </r>
    <r>
      <rPr>
        <vertAlign val="superscript"/>
        <sz val="12"/>
        <color indexed="8"/>
        <rFont val="Arial"/>
        <family val="2"/>
      </rPr>
      <t>2</t>
    </r>
  </si>
  <si>
    <r>
      <t>Opening light 1.0 – 1.5m</t>
    </r>
    <r>
      <rPr>
        <vertAlign val="superscript"/>
        <sz val="12"/>
        <color indexed="8"/>
        <rFont val="Arial"/>
        <family val="2"/>
      </rPr>
      <t>2</t>
    </r>
  </si>
  <si>
    <t>Repair wrought softwood - to windows using 2 Pack</t>
  </si>
  <si>
    <t>resin Repair</t>
  </si>
  <si>
    <t xml:space="preserve">Repairs to composite items - existing frames and </t>
  </si>
  <si>
    <r>
      <t>Dead locking Double Security Rim Lock</t>
    </r>
    <r>
      <rPr>
        <b/>
        <sz val="12"/>
        <color indexed="8"/>
        <rFont val="Arial"/>
        <family val="2"/>
      </rPr>
      <t xml:space="preserve"> J-1097-EB-PB-40 </t>
    </r>
    <r>
      <rPr>
        <sz val="12"/>
        <color indexed="8"/>
        <rFont val="Arial"/>
        <family val="2"/>
      </rPr>
      <t xml:space="preserve">complete with 88mm x 65mm square top </t>
    </r>
  </si>
  <si>
    <t xml:space="preserve">anodised cylinder latch pull and 2 no. keys </t>
  </si>
  <si>
    <t xml:space="preserve">per </t>
  </si>
  <si>
    <t>set</t>
  </si>
  <si>
    <t>and pipes</t>
  </si>
  <si>
    <t>brick, block or stone walls with pebble-dash finish</t>
  </si>
  <si>
    <t>Re-glaze with 6mm obscured glass to class c to BS 6206 standard to wood with putty in panes</t>
  </si>
  <si>
    <t>Not exceeding 1m2</t>
  </si>
  <si>
    <t xml:space="preserve">1 - 5m2  </t>
  </si>
  <si>
    <t>5- 10m2</t>
  </si>
  <si>
    <t>exceeding 10m2</t>
  </si>
  <si>
    <t>Removal of and disposal of ivy, plants / litchen from External walls</t>
  </si>
  <si>
    <t>Remove existing defective frames etc</t>
  </si>
  <si>
    <t>Set out components, make joints</t>
  </si>
  <si>
    <t>Fix temporary struts and remove when</t>
  </si>
  <si>
    <t>component is fixed</t>
  </si>
  <si>
    <t>Bed components in cement mortar</t>
  </si>
  <si>
    <t>Cut jambs where necessary</t>
  </si>
  <si>
    <t>Plumb all frames/linings</t>
  </si>
  <si>
    <t>Cut and fit planted stops</t>
  </si>
  <si>
    <t xml:space="preserve">Make good plaster </t>
  </si>
  <si>
    <t>Completely replace 38 x 115mm lining sets</t>
  </si>
  <si>
    <t>with stops to suit 838 x 1981mm door</t>
  </si>
  <si>
    <t>DOOR / WINDOW FRAME REPAIRS</t>
  </si>
  <si>
    <t xml:space="preserve">EXTERNAL DOOR FRAME REPAIRS </t>
  </si>
  <si>
    <t>EXTERNAL DOORS REPLACEMENT (Cont'd)</t>
  </si>
  <si>
    <t>WOODWORK REPAIRS GENERALLY (Cont'd)</t>
  </si>
  <si>
    <r>
      <t xml:space="preserve">fittings and fixings as </t>
    </r>
    <r>
      <rPr>
        <b/>
        <sz val="12"/>
        <color indexed="8"/>
        <rFont val="Arial"/>
        <family val="2"/>
      </rPr>
      <t>(R10.110 &amp; R10.350)</t>
    </r>
  </si>
  <si>
    <r>
      <t xml:space="preserve">fixings </t>
    </r>
    <r>
      <rPr>
        <b/>
        <sz val="12"/>
        <color indexed="8"/>
        <rFont val="Arial"/>
        <family val="2"/>
      </rPr>
      <t>(as  R10.110 &amp; R10.420)</t>
    </r>
    <r>
      <rPr>
        <sz val="12"/>
        <color indexed="8"/>
        <rFont val="Arial"/>
        <family val="2"/>
      </rPr>
      <t xml:space="preserve">  </t>
    </r>
  </si>
  <si>
    <r>
      <t xml:space="preserve">Renew Fittings to PVCu Rainwater Goods </t>
    </r>
    <r>
      <rPr>
        <b/>
        <u val="single"/>
        <sz val="12"/>
        <color indexed="8"/>
        <rFont val="Arial"/>
        <family val="2"/>
      </rPr>
      <t xml:space="preserve">(R10) </t>
    </r>
  </si>
  <si>
    <r>
      <t>Sheet and Float Glass</t>
    </r>
    <r>
      <rPr>
        <b/>
        <u val="single"/>
        <sz val="12"/>
        <color indexed="8"/>
        <rFont val="Arial"/>
        <family val="2"/>
      </rPr>
      <t xml:space="preserve"> (L40)</t>
    </r>
  </si>
  <si>
    <t xml:space="preserve">1200 x 595mm GRP porch canopy, complete with </t>
  </si>
  <si>
    <t>concealed soffit fittings. UV stabilisers added to gel coat finishes to minumise clour degregation,</t>
  </si>
  <si>
    <t xml:space="preserve"> coat finishes to minumise colour degregation,</t>
  </si>
  <si>
    <t>including redressing or renewing flashing</t>
  </si>
  <si>
    <t>Timber Porches</t>
  </si>
  <si>
    <t>GRP Porches</t>
  </si>
  <si>
    <t>making good</t>
  </si>
  <si>
    <t>ASBESTOS REMOVAL</t>
  </si>
  <si>
    <t>ACCESS EQUIPMENT</t>
  </si>
  <si>
    <t>conservatory</t>
  </si>
  <si>
    <t xml:space="preserve">Provide individual scaffold/tower over a </t>
  </si>
  <si>
    <t>Item</t>
  </si>
  <si>
    <t xml:space="preserve">SKY DISH REMOVAL </t>
  </si>
  <si>
    <t xml:space="preserve">Removal of Sky Dish including scaffolding, and refix after works </t>
  </si>
  <si>
    <t>completed</t>
  </si>
  <si>
    <t xml:space="preserve">1m2 on plan, by a specialist contractor, all waste to be packaged and </t>
  </si>
  <si>
    <t xml:space="preserve">Removal of Asbestos Containing Material to Porch, not exceeding </t>
  </si>
  <si>
    <t>transferred and disposed of in accordance with CAR2012</t>
  </si>
  <si>
    <t xml:space="preserve">Removal of Asbestos Containing Material to Porch, exceeding 1m2 </t>
  </si>
  <si>
    <t>CAR2012</t>
  </si>
  <si>
    <t xml:space="preserve">packaged and transferred and disposed of in accordance with </t>
  </si>
  <si>
    <t xml:space="preserve">not exceeding 2m2 on plan, by a specialist contractor, all waste to be </t>
  </si>
  <si>
    <t>by a specialist contractor, all waste to be packaged and transferred</t>
  </si>
  <si>
    <t>and disposed of in accordance with CAR2012</t>
  </si>
  <si>
    <t xml:space="preserve">Provide suitable access equipment/ scaffolding for removal and  </t>
  </si>
  <si>
    <t>replacement of existing fascias, soffits, gutters and Rwp's</t>
  </si>
  <si>
    <t xml:space="preserve">supply and fit new porch support post </t>
  </si>
  <si>
    <t>Removal of Asbestos Containing Material to soffits and fascias</t>
  </si>
  <si>
    <t xml:space="preserve">Removal of Asbestos Containing Material to gutters/ downpipes 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</si>
  <si>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</si>
  <si>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</si>
  <si>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</si>
  <si>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</si>
  <si>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</si>
  <si>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</si>
  <si>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</si>
  <si>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</si>
  <si>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</si>
  <si>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</si>
  <si>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</si>
  <si>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IRONMONGERY (Cont'd)</t>
  </si>
  <si>
    <t>Page 13</t>
  </si>
  <si>
    <t>Page 14</t>
  </si>
  <si>
    <t>Page 15</t>
  </si>
  <si>
    <t>Page 16</t>
  </si>
  <si>
    <t>RAINWATER INSTALLATIONS (cont'd)</t>
  </si>
  <si>
    <t>Page 17</t>
  </si>
  <si>
    <t>Page 18</t>
  </si>
  <si>
    <t>GLAZING (cont'd)</t>
  </si>
  <si>
    <t>Page 19</t>
  </si>
  <si>
    <t>Page 20</t>
  </si>
  <si>
    <t>Page 21</t>
  </si>
  <si>
    <t>Page 22</t>
  </si>
  <si>
    <t>Page 23</t>
  </si>
  <si>
    <t>Page 24</t>
  </si>
  <si>
    <t>GENERAL ITEMS (cont'd)</t>
  </si>
  <si>
    <t>Page 25</t>
  </si>
  <si>
    <t xml:space="preserve">Install new catnic lintel 1.2 to 1.5m to cavity wall where </t>
  </si>
  <si>
    <t>existing concrete canopy previously removed</t>
  </si>
  <si>
    <t>SECTION NO. 6.2</t>
  </si>
  <si>
    <t>SCHEDULE OF RATES -(PRE-PAINTING REPAIRS)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</si>
</sst>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&quot;£&quot;#,##0.00"/>
  </numFmts>
  <fonts count="55">
    <font>
      <sz val="12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u val="single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10"/>
      <name val="Arial"/>
      <family val="2"/>
    </font>
    <font>
      <b/>
      <sz val="7.5"/>
      <color indexed="63"/>
      <name val="Verdana"/>
      <family val="2"/>
    </font>
    <font>
      <u val="single"/>
      <sz val="12"/>
      <name val="Arial"/>
      <family val="2"/>
    </font>
    <font>
      <sz val="12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justify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49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4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4" fontId="51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4" fontId="5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63"/>
  <sheetViews>
    <sheetView tabSelected="1" view="pageBreakPreview" zoomScale="75" zoomScaleSheetLayoutView="75" zoomScalePageLayoutView="0" workbookViewId="0" topLeftCell="A930">
      <selection activeCell="J972" sqref="J972"/>
    </sheetView>
  </sheetViews>
  <sheetFormatPr defaultColWidth="8.88671875" defaultRowHeight="15"/>
  <cols>
    <col min="1" max="1" width="2.6640625" style="0" customWidth="1"/>
    <col min="2" max="2" width="3.99609375" style="0" customWidth="1"/>
    <col min="3" max="3" width="4.5546875" style="0" customWidth="1"/>
    <col min="8" max="8" width="7.77734375" style="0" customWidth="1"/>
    <col min="9" max="9" width="12.21484375" style="0" customWidth="1"/>
    <col min="10" max="10" width="4.21484375" style="26" customWidth="1"/>
    <col min="11" max="11" width="9.4453125" style="3" hidden="1" customWidth="1"/>
    <col min="12" max="12" width="6.77734375" style="3" hidden="1" customWidth="1"/>
    <col min="13" max="13" width="9.21484375" style="15" customWidth="1"/>
    <col min="14" max="14" width="7.99609375" style="0" customWidth="1"/>
    <col min="15" max="15" width="8.88671875" style="0" customWidth="1"/>
    <col min="16" max="16" width="5.77734375" style="0" customWidth="1"/>
  </cols>
  <sheetData>
    <row r="3" spans="1:3" ht="15">
      <c r="A3" s="1"/>
      <c r="C3" s="2" t="s">
        <v>555</v>
      </c>
    </row>
    <row r="4" ht="15">
      <c r="B4" s="4"/>
    </row>
    <row r="5" ht="15">
      <c r="C5" s="2" t="s">
        <v>556</v>
      </c>
    </row>
    <row r="6" ht="15">
      <c r="B6" s="5"/>
    </row>
    <row r="7" spans="3:9" ht="34.5" customHeight="1">
      <c r="C7" s="56" t="s">
        <v>0</v>
      </c>
      <c r="D7" s="58"/>
      <c r="E7" s="58"/>
      <c r="F7" s="58"/>
      <c r="G7" s="58"/>
      <c r="H7" s="58"/>
      <c r="I7" s="58"/>
    </row>
    <row r="8" ht="15">
      <c r="B8" s="6"/>
    </row>
    <row r="9" ht="15">
      <c r="B9" s="7"/>
    </row>
    <row r="10" spans="2:4" ht="15">
      <c r="B10" s="6">
        <v>1</v>
      </c>
      <c r="C10" s="59" t="s">
        <v>1</v>
      </c>
      <c r="D10" s="58"/>
    </row>
    <row r="11" ht="15">
      <c r="B11" s="5"/>
    </row>
    <row r="12" spans="3:9" ht="42" customHeight="1">
      <c r="C12" s="56" t="s">
        <v>2</v>
      </c>
      <c r="D12" s="58"/>
      <c r="E12" s="58"/>
      <c r="F12" s="58"/>
      <c r="G12" s="58"/>
      <c r="H12" s="58"/>
      <c r="I12" s="58"/>
    </row>
    <row r="13" ht="15">
      <c r="B13" s="5"/>
    </row>
    <row r="14" spans="2:5" ht="15">
      <c r="B14" s="6">
        <v>2</v>
      </c>
      <c r="C14" s="64" t="s">
        <v>3</v>
      </c>
      <c r="D14" s="58"/>
      <c r="E14" s="58"/>
    </row>
    <row r="15" ht="15">
      <c r="B15" s="5"/>
    </row>
    <row r="16" spans="3:13" ht="48.75" customHeight="1">
      <c r="C16" s="56" t="s">
        <v>4</v>
      </c>
      <c r="D16" s="58"/>
      <c r="E16" s="58"/>
      <c r="F16" s="58"/>
      <c r="G16" s="58"/>
      <c r="H16" s="58"/>
      <c r="I16" s="58"/>
      <c r="K16" s="9" t="s">
        <v>5</v>
      </c>
      <c r="L16" s="10" t="s">
        <v>6</v>
      </c>
      <c r="M16" s="9"/>
    </row>
    <row r="17" ht="15">
      <c r="B17" s="5"/>
    </row>
    <row r="18" ht="15">
      <c r="B18" s="5"/>
    </row>
    <row r="19" spans="3:11" ht="15">
      <c r="C19" s="2" t="s">
        <v>503</v>
      </c>
      <c r="H19" s="11"/>
      <c r="I19" s="11"/>
      <c r="J19" s="27"/>
      <c r="K19" s="12">
        <f>+(((((1*1.014)*1.047)*1.053)*1.032))-1</f>
        <v>0.15369950196800009</v>
      </c>
    </row>
    <row r="20" spans="8:11" ht="15">
      <c r="H20" s="11"/>
      <c r="I20" s="11"/>
      <c r="J20" s="27"/>
      <c r="K20" s="12"/>
    </row>
    <row r="21" spans="3:11" ht="15">
      <c r="C21" s="7" t="s">
        <v>334</v>
      </c>
      <c r="D21" s="7" t="s">
        <v>512</v>
      </c>
      <c r="H21" s="11"/>
      <c r="I21" s="11"/>
      <c r="J21" s="27"/>
      <c r="K21" s="12"/>
    </row>
    <row r="22" spans="3:11" ht="15">
      <c r="C22" s="7"/>
      <c r="D22" s="7" t="s">
        <v>511</v>
      </c>
      <c r="H22" s="11"/>
      <c r="I22" s="11"/>
      <c r="J22" s="27"/>
      <c r="K22" s="12"/>
    </row>
    <row r="23" spans="4:13" ht="15">
      <c r="D23" s="7" t="s">
        <v>513</v>
      </c>
      <c r="H23" s="11"/>
      <c r="I23" s="11"/>
      <c r="J23" s="44" t="s">
        <v>507</v>
      </c>
      <c r="K23" s="12"/>
      <c r="M23" s="15">
        <v>2262</v>
      </c>
    </row>
    <row r="24" spans="8:11" ht="15">
      <c r="H24" s="11"/>
      <c r="I24" s="11"/>
      <c r="J24" s="27"/>
      <c r="K24" s="12"/>
    </row>
    <row r="25" spans="3:11" ht="15">
      <c r="C25" s="7" t="s">
        <v>268</v>
      </c>
      <c r="D25" s="7" t="s">
        <v>514</v>
      </c>
      <c r="H25" s="11"/>
      <c r="I25" s="11"/>
      <c r="J25" s="27"/>
      <c r="K25" s="12"/>
    </row>
    <row r="26" spans="4:11" ht="15">
      <c r="D26" s="7" t="s">
        <v>517</v>
      </c>
      <c r="H26" s="11"/>
      <c r="I26" s="11"/>
      <c r="J26" s="27"/>
      <c r="K26" s="12"/>
    </row>
    <row r="27" spans="4:13" ht="15">
      <c r="D27" s="7" t="s">
        <v>516</v>
      </c>
      <c r="H27" s="11"/>
      <c r="I27" s="11"/>
      <c r="J27" s="44" t="s">
        <v>507</v>
      </c>
      <c r="K27" s="12"/>
      <c r="M27" s="15">
        <v>4132.8</v>
      </c>
    </row>
    <row r="28" spans="4:11" ht="15">
      <c r="D28" s="7" t="s">
        <v>515</v>
      </c>
      <c r="H28" s="11"/>
      <c r="I28" s="11"/>
      <c r="J28" s="27"/>
      <c r="K28" s="12"/>
    </row>
    <row r="29" spans="8:11" ht="15">
      <c r="H29" s="11"/>
      <c r="I29" s="11"/>
      <c r="J29" s="27"/>
      <c r="K29" s="12"/>
    </row>
    <row r="30" spans="3:11" ht="15">
      <c r="C30" s="7" t="s">
        <v>365</v>
      </c>
      <c r="D30" s="7" t="s">
        <v>524</v>
      </c>
      <c r="H30" s="11"/>
      <c r="I30" s="11"/>
      <c r="J30" s="27"/>
      <c r="K30" s="12"/>
    </row>
    <row r="31" spans="4:9" ht="15">
      <c r="D31" s="7" t="s">
        <v>518</v>
      </c>
      <c r="H31" s="11"/>
      <c r="I31" s="11"/>
    </row>
    <row r="32" spans="4:13" ht="15">
      <c r="D32" s="7" t="s">
        <v>519</v>
      </c>
      <c r="H32" s="11"/>
      <c r="I32" s="11"/>
      <c r="J32" s="44" t="s">
        <v>19</v>
      </c>
      <c r="K32" s="12"/>
      <c r="M32" s="15">
        <f>1154.46/5</f>
        <v>230.892</v>
      </c>
    </row>
    <row r="33" spans="8:11" ht="15">
      <c r="H33" s="11"/>
      <c r="I33" s="11"/>
      <c r="J33" s="27"/>
      <c r="K33" s="12"/>
    </row>
    <row r="34" spans="3:11" ht="15">
      <c r="C34" s="7" t="s">
        <v>314</v>
      </c>
      <c r="D34" s="7" t="s">
        <v>523</v>
      </c>
      <c r="H34" s="7"/>
      <c r="I34" s="7"/>
      <c r="J34" s="27"/>
      <c r="K34" s="12"/>
    </row>
    <row r="35" spans="4:11" ht="15">
      <c r="D35" s="7" t="s">
        <v>518</v>
      </c>
      <c r="I35" s="7"/>
      <c r="J35" s="27"/>
      <c r="K35" s="12"/>
    </row>
    <row r="36" spans="4:13" ht="15">
      <c r="D36" s="7" t="s">
        <v>519</v>
      </c>
      <c r="I36" s="7"/>
      <c r="J36" s="44" t="s">
        <v>19</v>
      </c>
      <c r="K36" s="12"/>
      <c r="M36" s="15">
        <v>51.6</v>
      </c>
    </row>
    <row r="37" spans="8:11" ht="15">
      <c r="H37" s="11"/>
      <c r="I37" s="11"/>
      <c r="J37" s="27"/>
      <c r="K37" s="12"/>
    </row>
    <row r="38" spans="3:11" ht="15">
      <c r="C38" s="2" t="s">
        <v>504</v>
      </c>
      <c r="H38" s="11"/>
      <c r="I38" s="11"/>
      <c r="J38" s="27"/>
      <c r="K38" s="12"/>
    </row>
    <row r="39" spans="8:11" ht="15">
      <c r="H39" s="11"/>
      <c r="I39" s="11"/>
      <c r="J39" s="27"/>
      <c r="K39" s="12"/>
    </row>
    <row r="40" spans="3:11" ht="15">
      <c r="C40" s="7" t="s">
        <v>26</v>
      </c>
      <c r="D40" s="7" t="s">
        <v>520</v>
      </c>
      <c r="H40" s="11"/>
      <c r="I40" s="11"/>
      <c r="J40" s="27"/>
      <c r="K40" s="12"/>
    </row>
    <row r="41" spans="4:13" ht="15">
      <c r="D41" s="7" t="s">
        <v>521</v>
      </c>
      <c r="H41" s="11"/>
      <c r="I41" s="11"/>
      <c r="J41" s="44" t="s">
        <v>19</v>
      </c>
      <c r="K41" s="12"/>
      <c r="M41" s="15">
        <v>80.77</v>
      </c>
    </row>
    <row r="42" spans="8:11" ht="15">
      <c r="H42" s="11"/>
      <c r="I42" s="11"/>
      <c r="J42" s="27"/>
      <c r="K42" s="12"/>
    </row>
    <row r="43" spans="3:11" ht="15">
      <c r="C43" s="7" t="s">
        <v>117</v>
      </c>
      <c r="D43" s="7" t="s">
        <v>506</v>
      </c>
      <c r="H43" s="11"/>
      <c r="I43" s="11"/>
      <c r="J43" s="27"/>
      <c r="K43" s="12"/>
    </row>
    <row r="44" spans="4:13" ht="15">
      <c r="D44" s="7" t="s">
        <v>505</v>
      </c>
      <c r="H44" s="11"/>
      <c r="I44" s="11"/>
      <c r="J44" s="44" t="s">
        <v>507</v>
      </c>
      <c r="K44" s="12"/>
      <c r="M44" s="15">
        <v>650</v>
      </c>
    </row>
    <row r="45" spans="8:11" ht="15">
      <c r="H45" s="11"/>
      <c r="I45" s="11"/>
      <c r="J45" s="27"/>
      <c r="K45" s="12"/>
    </row>
    <row r="46" spans="8:11" ht="15">
      <c r="H46" s="11"/>
      <c r="I46" s="11"/>
      <c r="J46" s="27"/>
      <c r="K46" s="12"/>
    </row>
    <row r="47" spans="3:11" ht="15">
      <c r="C47" s="2" t="s">
        <v>508</v>
      </c>
      <c r="H47" s="11"/>
      <c r="I47" s="11"/>
      <c r="J47" s="27"/>
      <c r="K47" s="12"/>
    </row>
    <row r="48" spans="8:11" ht="15">
      <c r="H48" s="11"/>
      <c r="I48" s="11"/>
      <c r="J48" s="27"/>
      <c r="K48" s="12"/>
    </row>
    <row r="49" spans="3:11" ht="15">
      <c r="C49" s="7" t="s">
        <v>46</v>
      </c>
      <c r="D49" s="7" t="s">
        <v>509</v>
      </c>
      <c r="H49" s="11"/>
      <c r="I49" s="11"/>
      <c r="J49" s="27"/>
      <c r="K49" s="12"/>
    </row>
    <row r="50" spans="4:13" ht="15">
      <c r="D50" s="7" t="s">
        <v>510</v>
      </c>
      <c r="H50" s="11"/>
      <c r="I50" s="11"/>
      <c r="J50" s="44" t="s">
        <v>256</v>
      </c>
      <c r="K50" s="12"/>
      <c r="M50" s="15">
        <v>190</v>
      </c>
    </row>
    <row r="51" spans="8:11" ht="15">
      <c r="H51" s="11"/>
      <c r="I51" s="11"/>
      <c r="J51" s="27"/>
      <c r="K51" s="12"/>
    </row>
    <row r="52" spans="8:11" ht="15">
      <c r="H52" s="11"/>
      <c r="I52" s="11"/>
      <c r="J52" s="27"/>
      <c r="K52" s="12"/>
    </row>
    <row r="53" spans="8:11" ht="15">
      <c r="H53" s="11"/>
      <c r="I53" s="11"/>
      <c r="J53" s="27"/>
      <c r="K53" s="12"/>
    </row>
    <row r="54" spans="3:11" ht="15">
      <c r="C54" s="2"/>
      <c r="H54" s="11"/>
      <c r="I54" s="11"/>
      <c r="J54" s="27"/>
      <c r="K54" s="12"/>
    </row>
    <row r="55" spans="8:11" ht="15">
      <c r="H55" s="11"/>
      <c r="I55" s="11"/>
      <c r="J55" s="27"/>
      <c r="K55" s="12"/>
    </row>
    <row r="56" spans="3:11" ht="15">
      <c r="C56" s="7"/>
      <c r="D56" s="7"/>
      <c r="H56" s="11"/>
      <c r="I56" s="11"/>
      <c r="J56" s="27"/>
      <c r="K56" s="12"/>
    </row>
    <row r="57" spans="4:11" ht="15">
      <c r="D57" s="7"/>
      <c r="H57" s="11"/>
      <c r="I57" s="11"/>
      <c r="J57" s="44"/>
      <c r="K57" s="12"/>
    </row>
    <row r="58" spans="8:11" ht="15">
      <c r="H58" s="11"/>
      <c r="I58" s="11"/>
      <c r="J58" s="27"/>
      <c r="K58" s="12"/>
    </row>
    <row r="59" spans="3:11" ht="15">
      <c r="C59" s="2"/>
      <c r="H59" s="11"/>
      <c r="I59" s="11"/>
      <c r="J59" s="27"/>
      <c r="K59" s="12"/>
    </row>
    <row r="60" spans="8:11" ht="15">
      <c r="H60" s="11"/>
      <c r="I60" s="11"/>
      <c r="J60" s="27"/>
      <c r="K60" s="12"/>
    </row>
    <row r="61" spans="3:11" ht="15">
      <c r="C61" s="7"/>
      <c r="D61" s="7"/>
      <c r="H61" s="11"/>
      <c r="I61" s="11"/>
      <c r="J61" s="27"/>
      <c r="K61" s="12"/>
    </row>
    <row r="62" spans="4:11" ht="15">
      <c r="D62" s="7"/>
      <c r="H62" s="11"/>
      <c r="I62" s="11"/>
      <c r="J62" s="44"/>
      <c r="K62" s="12"/>
    </row>
    <row r="63" spans="6:11" ht="15">
      <c r="F63" s="22" t="s">
        <v>525</v>
      </c>
      <c r="H63" s="11"/>
      <c r="I63" s="11"/>
      <c r="J63" s="27"/>
      <c r="K63" s="12"/>
    </row>
    <row r="64" spans="8:11" ht="15">
      <c r="H64" s="11"/>
      <c r="I64" s="11"/>
      <c r="J64" s="27"/>
      <c r="K64" s="12"/>
    </row>
    <row r="65" ht="15">
      <c r="C65" s="2" t="s">
        <v>422</v>
      </c>
    </row>
    <row r="66" ht="15">
      <c r="B66" s="5"/>
    </row>
    <row r="67" spans="3:15" ht="19.5" customHeight="1">
      <c r="C67" s="60" t="s">
        <v>7</v>
      </c>
      <c r="D67" s="58"/>
      <c r="E67" s="58"/>
      <c r="F67" s="58"/>
      <c r="G67" s="58"/>
      <c r="H67" s="58"/>
      <c r="I67" s="58"/>
      <c r="N67" s="37"/>
      <c r="O67" s="38"/>
    </row>
    <row r="68" spans="2:15" ht="15">
      <c r="B68" s="5"/>
      <c r="N68" s="39"/>
      <c r="O68" s="40"/>
    </row>
    <row r="69" spans="3:15" ht="18">
      <c r="C69" s="14" t="s">
        <v>8</v>
      </c>
      <c r="D69" s="14" t="s">
        <v>9</v>
      </c>
      <c r="E69" s="14"/>
      <c r="I69" s="14"/>
      <c r="J69" s="28" t="s">
        <v>423</v>
      </c>
      <c r="K69" s="3">
        <v>20</v>
      </c>
      <c r="L69" s="15">
        <f>+K69*$K$19</f>
        <v>3.0739900393600017</v>
      </c>
      <c r="M69" s="10">
        <v>24.49</v>
      </c>
      <c r="N69" s="41"/>
      <c r="O69" s="42"/>
    </row>
    <row r="70" ht="15">
      <c r="B70" s="14"/>
    </row>
    <row r="71" spans="4:5" ht="15" customHeight="1">
      <c r="D71" s="59" t="s">
        <v>10</v>
      </c>
      <c r="E71" s="58"/>
    </row>
    <row r="72" ht="21.75" customHeight="1">
      <c r="E72" t="s">
        <v>11</v>
      </c>
    </row>
    <row r="73" ht="16.5" customHeight="1">
      <c r="E73" t="s">
        <v>12</v>
      </c>
    </row>
    <row r="74" ht="15" customHeight="1">
      <c r="E74" t="s">
        <v>13</v>
      </c>
    </row>
    <row r="75" ht="15">
      <c r="B75" s="6"/>
    </row>
    <row r="76" spans="3:9" ht="15">
      <c r="C76" s="60" t="s">
        <v>14</v>
      </c>
      <c r="D76" s="58"/>
      <c r="E76" s="58"/>
      <c r="F76" s="58"/>
      <c r="G76" s="58"/>
      <c r="H76" s="58"/>
      <c r="I76" s="58"/>
    </row>
    <row r="77" ht="15">
      <c r="B77" s="5"/>
    </row>
    <row r="78" spans="3:15" ht="18">
      <c r="C78" s="6" t="s">
        <v>15</v>
      </c>
      <c r="D78" s="14" t="s">
        <v>9</v>
      </c>
      <c r="E78" s="14"/>
      <c r="J78" s="28" t="s">
        <v>423</v>
      </c>
      <c r="K78" s="3">
        <v>20</v>
      </c>
      <c r="L78" s="15">
        <f>+K78*$K$19</f>
        <v>3.0739900393600017</v>
      </c>
      <c r="M78" s="10">
        <v>24.49</v>
      </c>
      <c r="N78" s="41"/>
      <c r="O78" s="42"/>
    </row>
    <row r="79" ht="15">
      <c r="B79" s="6"/>
    </row>
    <row r="80" spans="4:5" ht="15" customHeight="1">
      <c r="D80" s="59" t="s">
        <v>10</v>
      </c>
      <c r="E80" s="58"/>
    </row>
    <row r="81" ht="15" customHeight="1">
      <c r="E81" t="s">
        <v>11</v>
      </c>
    </row>
    <row r="82" ht="15" customHeight="1">
      <c r="E82" t="s">
        <v>16</v>
      </c>
    </row>
    <row r="83" ht="15" customHeight="1">
      <c r="E83" t="s">
        <v>13</v>
      </c>
    </row>
    <row r="84" ht="15">
      <c r="B84" s="6"/>
    </row>
    <row r="85" spans="3:15" ht="15">
      <c r="C85" s="6" t="s">
        <v>17</v>
      </c>
      <c r="D85" s="14" t="s">
        <v>18</v>
      </c>
      <c r="E85" s="14"/>
      <c r="F85" s="14"/>
      <c r="G85" s="14"/>
      <c r="H85" s="14"/>
      <c r="J85" s="26" t="s">
        <v>19</v>
      </c>
      <c r="K85" s="3">
        <v>5</v>
      </c>
      <c r="L85" s="15">
        <f>+K85*$K$19</f>
        <v>0.7684975098400004</v>
      </c>
      <c r="M85" s="10">
        <v>6.12</v>
      </c>
      <c r="N85" s="41"/>
      <c r="O85" s="42"/>
    </row>
    <row r="86" ht="15">
      <c r="B86" s="5"/>
    </row>
    <row r="87" spans="4:5" ht="15" customHeight="1">
      <c r="D87" s="59" t="s">
        <v>10</v>
      </c>
      <c r="E87" s="58"/>
    </row>
    <row r="88" ht="15" customHeight="1">
      <c r="E88" t="s">
        <v>20</v>
      </c>
    </row>
    <row r="89" ht="15" customHeight="1">
      <c r="E89" t="s">
        <v>21</v>
      </c>
    </row>
    <row r="90" ht="15" customHeight="1">
      <c r="E90" t="s">
        <v>13</v>
      </c>
    </row>
    <row r="91" ht="15">
      <c r="B91" s="5"/>
    </row>
    <row r="92" spans="3:15" ht="15">
      <c r="C92" s="6" t="s">
        <v>22</v>
      </c>
      <c r="D92" s="14" t="s">
        <v>23</v>
      </c>
      <c r="E92" s="6"/>
      <c r="J92" s="26" t="s">
        <v>19</v>
      </c>
      <c r="K92" s="3">
        <v>5</v>
      </c>
      <c r="L92" s="15">
        <f>+K92*$K$19</f>
        <v>0.7684975098400004</v>
      </c>
      <c r="M92" s="10">
        <v>6.12</v>
      </c>
      <c r="N92" s="41"/>
      <c r="O92" s="42"/>
    </row>
    <row r="93" ht="15">
      <c r="B93" s="5"/>
    </row>
    <row r="94" spans="4:5" ht="15" customHeight="1">
      <c r="D94" s="59" t="s">
        <v>10</v>
      </c>
      <c r="E94" s="58"/>
    </row>
    <row r="95" ht="15" customHeight="1">
      <c r="E95" t="s">
        <v>20</v>
      </c>
    </row>
    <row r="96" ht="15" customHeight="1">
      <c r="E96" t="s">
        <v>24</v>
      </c>
    </row>
    <row r="97" ht="15" customHeight="1">
      <c r="E97" t="s">
        <v>13</v>
      </c>
    </row>
    <row r="98" ht="15">
      <c r="B98" s="5"/>
    </row>
    <row r="99" spans="3:7" ht="15" customHeight="1">
      <c r="C99" s="60" t="s">
        <v>25</v>
      </c>
      <c r="D99" s="58"/>
      <c r="E99" s="58"/>
      <c r="F99" s="58"/>
      <c r="G99" s="58"/>
    </row>
    <row r="100" ht="15">
      <c r="B100" s="6"/>
    </row>
    <row r="101" spans="3:15" ht="28.5" customHeight="1">
      <c r="C101" s="6" t="s">
        <v>26</v>
      </c>
      <c r="D101" s="67" t="s">
        <v>27</v>
      </c>
      <c r="E101" s="58"/>
      <c r="F101" s="58"/>
      <c r="G101" s="58"/>
      <c r="H101" s="58"/>
      <c r="J101" s="26" t="s">
        <v>19</v>
      </c>
      <c r="K101" s="3">
        <v>5</v>
      </c>
      <c r="L101" s="15">
        <f>+K101*$K$19</f>
        <v>0.7684975098400004</v>
      </c>
      <c r="M101" s="10">
        <v>6.12</v>
      </c>
      <c r="N101" s="41"/>
      <c r="O101" s="42"/>
    </row>
    <row r="102" spans="5:6" ht="15">
      <c r="E102" s="6"/>
      <c r="F102" s="6"/>
    </row>
    <row r="103" spans="4:5" ht="15" customHeight="1">
      <c r="D103" s="59" t="s">
        <v>10</v>
      </c>
      <c r="E103" s="58"/>
    </row>
    <row r="104" ht="15" customHeight="1">
      <c r="E104" t="s">
        <v>20</v>
      </c>
    </row>
    <row r="105" ht="15" customHeight="1">
      <c r="E105" t="s">
        <v>28</v>
      </c>
    </row>
    <row r="106" ht="15" customHeight="1">
      <c r="E106" t="s">
        <v>13</v>
      </c>
    </row>
    <row r="107" ht="15">
      <c r="B107" s="5"/>
    </row>
    <row r="108" ht="15">
      <c r="F108" s="22" t="s">
        <v>526</v>
      </c>
    </row>
    <row r="109" spans="4:7" ht="15">
      <c r="D109" s="59" t="s">
        <v>29</v>
      </c>
      <c r="E109" s="58"/>
      <c r="F109" s="58"/>
      <c r="G109" s="58"/>
    </row>
    <row r="110" ht="15">
      <c r="B110" s="5"/>
    </row>
    <row r="111" spans="3:8" ht="15">
      <c r="C111" s="68" t="s">
        <v>30</v>
      </c>
      <c r="D111" s="61"/>
      <c r="E111" s="61"/>
      <c r="F111" s="61"/>
      <c r="G111" s="61"/>
      <c r="H111" s="61"/>
    </row>
    <row r="112" spans="2:8" ht="15">
      <c r="B112" s="6" t="s">
        <v>31</v>
      </c>
      <c r="C112" s="68" t="s">
        <v>32</v>
      </c>
      <c r="D112" s="61"/>
      <c r="E112" s="61"/>
      <c r="F112" s="61"/>
      <c r="G112" s="61"/>
      <c r="H112" s="61"/>
    </row>
    <row r="113" ht="15">
      <c r="B113" s="5"/>
    </row>
    <row r="114" spans="2:15" ht="15">
      <c r="B114" s="6"/>
      <c r="C114" s="6" t="s">
        <v>8</v>
      </c>
      <c r="D114" s="56" t="s">
        <v>33</v>
      </c>
      <c r="E114" s="58"/>
      <c r="F114" s="58"/>
      <c r="J114" s="28" t="s">
        <v>19</v>
      </c>
      <c r="K114" s="3">
        <v>35</v>
      </c>
      <c r="L114" s="15">
        <f>+K114*$K$19</f>
        <v>5.379482568880003</v>
      </c>
      <c r="M114" s="10">
        <v>42.85</v>
      </c>
      <c r="N114" s="41"/>
      <c r="O114" s="42"/>
    </row>
    <row r="115" spans="2:3" ht="15">
      <c r="B115" s="5"/>
      <c r="C115" s="5"/>
    </row>
    <row r="116" spans="2:15" ht="15">
      <c r="B116" s="6"/>
      <c r="C116" s="6" t="s">
        <v>15</v>
      </c>
      <c r="D116" s="56" t="s">
        <v>34</v>
      </c>
      <c r="E116" s="58"/>
      <c r="F116" s="58"/>
      <c r="J116" s="28" t="s">
        <v>19</v>
      </c>
      <c r="K116" s="3">
        <v>35</v>
      </c>
      <c r="L116" s="15">
        <f>+K116*$K$19</f>
        <v>5.379482568880003</v>
      </c>
      <c r="M116" s="10">
        <f>42.85*1.05</f>
        <v>44.99250000000001</v>
      </c>
      <c r="N116" s="41"/>
      <c r="O116" s="42"/>
    </row>
    <row r="117" spans="2:6" ht="15">
      <c r="B117" s="5"/>
      <c r="C117" s="5"/>
      <c r="D117" s="56"/>
      <c r="E117" s="58"/>
      <c r="F117" s="58"/>
    </row>
    <row r="118" spans="2:15" ht="15">
      <c r="B118" s="6"/>
      <c r="C118" s="6" t="s">
        <v>17</v>
      </c>
      <c r="D118" s="56" t="s">
        <v>35</v>
      </c>
      <c r="E118" s="58"/>
      <c r="F118" s="58"/>
      <c r="J118" s="28" t="s">
        <v>19</v>
      </c>
      <c r="K118" s="3">
        <v>40</v>
      </c>
      <c r="L118" s="15">
        <f>+K118*$K$19</f>
        <v>6.147980078720003</v>
      </c>
      <c r="M118" s="10">
        <v>48.97</v>
      </c>
      <c r="N118" s="41"/>
      <c r="O118" s="42"/>
    </row>
    <row r="119" spans="2:6" ht="15">
      <c r="B119" s="5"/>
      <c r="C119" s="5"/>
      <c r="D119" s="56"/>
      <c r="E119" s="58"/>
      <c r="F119" s="58"/>
    </row>
    <row r="120" spans="2:15" ht="15">
      <c r="B120" s="6"/>
      <c r="C120" s="6" t="s">
        <v>22</v>
      </c>
      <c r="D120" s="56" t="s">
        <v>36</v>
      </c>
      <c r="E120" s="58"/>
      <c r="F120" s="58"/>
      <c r="J120" s="28" t="s">
        <v>19</v>
      </c>
      <c r="K120" s="3">
        <v>40</v>
      </c>
      <c r="L120" s="15">
        <f>+K120*$K$19</f>
        <v>6.147980078720003</v>
      </c>
      <c r="M120" s="10">
        <f>48.97*1.05</f>
        <v>51.4185</v>
      </c>
      <c r="N120" s="41"/>
      <c r="O120" s="42"/>
    </row>
    <row r="121" spans="2:6" ht="15">
      <c r="B121" s="5"/>
      <c r="C121" s="5"/>
      <c r="D121" s="56"/>
      <c r="E121" s="58"/>
      <c r="F121" s="58"/>
    </row>
    <row r="122" spans="2:15" ht="15">
      <c r="B122" s="6"/>
      <c r="C122" s="6" t="s">
        <v>37</v>
      </c>
      <c r="D122" s="56" t="s">
        <v>38</v>
      </c>
      <c r="E122" s="58"/>
      <c r="F122" s="58"/>
      <c r="J122" s="28" t="s">
        <v>19</v>
      </c>
      <c r="K122" s="3">
        <v>45</v>
      </c>
      <c r="L122" s="15">
        <f>+K122*$K$19</f>
        <v>6.916477588560004</v>
      </c>
      <c r="M122" s="10">
        <v>55.09</v>
      </c>
      <c r="N122" s="41"/>
      <c r="O122" s="42"/>
    </row>
    <row r="123" spans="2:6" ht="15">
      <c r="B123" s="5"/>
      <c r="C123" s="5"/>
      <c r="D123" s="56"/>
      <c r="E123" s="58"/>
      <c r="F123" s="58"/>
    </row>
    <row r="124" spans="2:15" ht="15">
      <c r="B124" s="6"/>
      <c r="C124" s="6" t="s">
        <v>39</v>
      </c>
      <c r="D124" s="56" t="s">
        <v>40</v>
      </c>
      <c r="E124" s="58"/>
      <c r="F124" s="58"/>
      <c r="J124" s="28" t="s">
        <v>19</v>
      </c>
      <c r="K124" s="3">
        <v>50</v>
      </c>
      <c r="L124" s="15">
        <f>+K124*$K$19</f>
        <v>7.684975098400004</v>
      </c>
      <c r="M124" s="10">
        <v>61.22</v>
      </c>
      <c r="N124" s="41"/>
      <c r="O124" s="42"/>
    </row>
    <row r="125" ht="15">
      <c r="B125" s="5"/>
    </row>
    <row r="126" spans="3:5" ht="15">
      <c r="C126" s="62" t="s">
        <v>10</v>
      </c>
      <c r="D126" s="63"/>
      <c r="E126" s="63"/>
    </row>
    <row r="127" spans="5:9" ht="15" customHeight="1">
      <c r="E127" s="56" t="s">
        <v>41</v>
      </c>
      <c r="F127" s="58"/>
      <c r="G127" s="58"/>
      <c r="H127" s="58"/>
      <c r="I127" s="58"/>
    </row>
    <row r="128" spans="5:9" ht="15" customHeight="1">
      <c r="E128" s="56" t="s">
        <v>42</v>
      </c>
      <c r="F128" s="58"/>
      <c r="G128" s="58"/>
      <c r="H128" s="58"/>
      <c r="I128" s="58"/>
    </row>
    <row r="129" spans="5:9" ht="15" customHeight="1">
      <c r="E129" s="56" t="s">
        <v>43</v>
      </c>
      <c r="F129" s="58"/>
      <c r="G129" s="58"/>
      <c r="H129" s="58"/>
      <c r="I129" s="58"/>
    </row>
    <row r="130" spans="5:9" ht="15" customHeight="1">
      <c r="E130" s="56" t="s">
        <v>44</v>
      </c>
      <c r="F130" s="58"/>
      <c r="G130" s="58"/>
      <c r="H130" s="58"/>
      <c r="I130" s="58"/>
    </row>
    <row r="131" spans="5:9" ht="15" customHeight="1">
      <c r="E131" s="56" t="s">
        <v>45</v>
      </c>
      <c r="F131" s="58"/>
      <c r="G131" s="58"/>
      <c r="H131" s="58"/>
      <c r="I131" s="58"/>
    </row>
    <row r="132" spans="5:9" ht="15" customHeight="1">
      <c r="E132" s="56" t="s">
        <v>13</v>
      </c>
      <c r="F132" s="58"/>
      <c r="G132" s="58"/>
      <c r="H132" s="58"/>
      <c r="I132" s="58"/>
    </row>
    <row r="133" spans="4:8" ht="15">
      <c r="D133" s="6"/>
      <c r="E133" s="1"/>
      <c r="F133" s="1"/>
      <c r="G133" s="1"/>
      <c r="H133" s="1"/>
    </row>
    <row r="134" spans="4:8" ht="15">
      <c r="D134" s="6"/>
      <c r="E134" s="1"/>
      <c r="F134" s="1"/>
      <c r="G134" s="1"/>
      <c r="H134" s="1"/>
    </row>
    <row r="135" spans="3:8" ht="15">
      <c r="C135" t="s">
        <v>46</v>
      </c>
      <c r="D135" s="56" t="s">
        <v>47</v>
      </c>
      <c r="E135" s="58"/>
      <c r="F135" s="58"/>
      <c r="G135" s="58"/>
      <c r="H135" s="58"/>
    </row>
    <row r="136" spans="4:15" ht="15">
      <c r="D136" s="56" t="s">
        <v>48</v>
      </c>
      <c r="E136" s="58" t="s">
        <v>19</v>
      </c>
      <c r="F136" s="58"/>
      <c r="G136" s="58"/>
      <c r="H136" s="58"/>
      <c r="J136" s="26" t="s">
        <v>19</v>
      </c>
      <c r="K136" s="3">
        <v>20</v>
      </c>
      <c r="L136" s="15">
        <f>+K136*$K$19</f>
        <v>3.0739900393600017</v>
      </c>
      <c r="M136" s="10">
        <v>24.49</v>
      </c>
      <c r="N136" s="41"/>
      <c r="O136" s="42"/>
    </row>
    <row r="137" spans="4:8" ht="15">
      <c r="D137" s="6"/>
      <c r="E137" s="1"/>
      <c r="F137" s="1"/>
      <c r="G137" s="1"/>
      <c r="H137" s="1"/>
    </row>
    <row r="138" spans="4:5" ht="15">
      <c r="D138" s="59" t="s">
        <v>10</v>
      </c>
      <c r="E138" s="58"/>
    </row>
    <row r="139" ht="15" customHeight="1">
      <c r="E139" t="s">
        <v>49</v>
      </c>
    </row>
    <row r="140" ht="15" customHeight="1">
      <c r="E140" t="s">
        <v>50</v>
      </c>
    </row>
    <row r="141" ht="15" customHeight="1">
      <c r="E141" t="s">
        <v>51</v>
      </c>
    </row>
    <row r="142" ht="15" customHeight="1">
      <c r="E142" t="s">
        <v>52</v>
      </c>
    </row>
    <row r="144" spans="4:8" ht="24" customHeight="1">
      <c r="D144" s="68" t="s">
        <v>53</v>
      </c>
      <c r="E144" s="61"/>
      <c r="F144" s="61"/>
      <c r="G144" s="61"/>
      <c r="H144" s="61"/>
    </row>
    <row r="145" ht="15">
      <c r="B145" s="8"/>
    </row>
    <row r="146" spans="2:15" ht="48" customHeight="1">
      <c r="B146" s="6"/>
      <c r="C146" s="17" t="s">
        <v>54</v>
      </c>
      <c r="D146" s="56" t="s">
        <v>55</v>
      </c>
      <c r="E146" s="58" t="s">
        <v>19</v>
      </c>
      <c r="F146" s="58"/>
      <c r="G146" s="58"/>
      <c r="H146" s="58"/>
      <c r="J146" s="26" t="s">
        <v>19</v>
      </c>
      <c r="K146" s="3">
        <v>15</v>
      </c>
      <c r="L146" s="15">
        <f>+K146*$K$19</f>
        <v>2.3054925295200013</v>
      </c>
      <c r="M146" s="10">
        <v>18.36</v>
      </c>
      <c r="N146" s="41"/>
      <c r="O146" s="42"/>
    </row>
    <row r="147" ht="15">
      <c r="B147" s="6"/>
    </row>
    <row r="148" spans="2:5" ht="15">
      <c r="B148" s="6"/>
      <c r="D148" s="59" t="s">
        <v>10</v>
      </c>
      <c r="E148" s="58"/>
    </row>
    <row r="149" ht="15" customHeight="1">
      <c r="E149" t="s">
        <v>41</v>
      </c>
    </row>
    <row r="150" ht="15" customHeight="1">
      <c r="E150" t="s">
        <v>56</v>
      </c>
    </row>
    <row r="151" ht="15" customHeight="1">
      <c r="E151" t="s">
        <v>43</v>
      </c>
    </row>
    <row r="152" ht="15" customHeight="1">
      <c r="E152" t="s">
        <v>57</v>
      </c>
    </row>
    <row r="153" ht="15">
      <c r="B153" s="6"/>
    </row>
    <row r="154" ht="15">
      <c r="F154" s="22" t="s">
        <v>527</v>
      </c>
    </row>
    <row r="155" spans="4:7" ht="15">
      <c r="D155" s="59" t="s">
        <v>58</v>
      </c>
      <c r="E155" s="58"/>
      <c r="F155" s="58"/>
      <c r="G155" s="58"/>
    </row>
    <row r="156" ht="15">
      <c r="B156" s="5"/>
    </row>
    <row r="157" spans="4:8" ht="15">
      <c r="D157" s="60" t="s">
        <v>59</v>
      </c>
      <c r="E157" s="58"/>
      <c r="F157" s="58"/>
      <c r="G157" s="58"/>
      <c r="H157" s="58"/>
    </row>
    <row r="158" spans="4:8" ht="15">
      <c r="D158" s="60" t="s">
        <v>60</v>
      </c>
      <c r="E158" s="58"/>
      <c r="F158" s="58"/>
      <c r="G158" s="58"/>
      <c r="H158" s="58"/>
    </row>
    <row r="159" ht="15">
      <c r="B159" s="5"/>
    </row>
    <row r="160" spans="3:8" ht="15">
      <c r="C160" s="6" t="s">
        <v>8</v>
      </c>
      <c r="D160" s="56" t="s">
        <v>61</v>
      </c>
      <c r="E160" s="58"/>
      <c r="F160" s="58"/>
      <c r="G160" s="58"/>
      <c r="H160" s="6"/>
    </row>
    <row r="161" spans="4:8" ht="15">
      <c r="D161" s="56" t="s">
        <v>62</v>
      </c>
      <c r="E161" s="58"/>
      <c r="F161" s="58"/>
      <c r="G161" s="58"/>
      <c r="H161" s="6"/>
    </row>
    <row r="162" spans="4:15" ht="15">
      <c r="D162" s="56" t="s">
        <v>63</v>
      </c>
      <c r="E162" s="58"/>
      <c r="F162" s="58"/>
      <c r="G162" s="58"/>
      <c r="H162" s="6"/>
      <c r="J162" s="26" t="s">
        <v>64</v>
      </c>
      <c r="K162" s="3">
        <v>150</v>
      </c>
      <c r="L162" s="15">
        <f>+K162*$K$19</f>
        <v>23.054925295200015</v>
      </c>
      <c r="M162" s="10">
        <v>183.65</v>
      </c>
      <c r="N162" s="41"/>
      <c r="O162" s="42"/>
    </row>
    <row r="163" ht="15">
      <c r="B163" s="5"/>
    </row>
    <row r="164" spans="3:7" ht="15">
      <c r="C164" s="6" t="s">
        <v>15</v>
      </c>
      <c r="D164" s="56" t="s">
        <v>61</v>
      </c>
      <c r="E164" s="58"/>
      <c r="F164" s="58"/>
      <c r="G164" s="58"/>
    </row>
    <row r="165" spans="4:7" ht="15">
      <c r="D165" s="56" t="s">
        <v>65</v>
      </c>
      <c r="E165" s="58"/>
      <c r="F165" s="58"/>
      <c r="G165" s="58"/>
    </row>
    <row r="166" spans="4:15" ht="18">
      <c r="D166" s="56" t="s">
        <v>63</v>
      </c>
      <c r="E166" s="58" t="s">
        <v>424</v>
      </c>
      <c r="F166" s="58"/>
      <c r="G166" s="58"/>
      <c r="J166" s="26" t="s">
        <v>64</v>
      </c>
      <c r="K166" s="3">
        <v>160</v>
      </c>
      <c r="L166" s="15">
        <f>+K166*$K$19</f>
        <v>24.591920314880014</v>
      </c>
      <c r="M166" s="10">
        <v>195.89</v>
      </c>
      <c r="N166" s="41"/>
      <c r="O166" s="42"/>
    </row>
    <row r="167" ht="15">
      <c r="B167" s="8"/>
    </row>
    <row r="168" spans="4:5" ht="15">
      <c r="D168" s="59" t="s">
        <v>10</v>
      </c>
      <c r="E168" s="58"/>
    </row>
    <row r="169" ht="15" customHeight="1">
      <c r="E169" s="1" t="s">
        <v>66</v>
      </c>
    </row>
    <row r="170" ht="15" customHeight="1">
      <c r="E170" s="1" t="s">
        <v>67</v>
      </c>
    </row>
    <row r="171" ht="15" customHeight="1">
      <c r="E171" s="1" t="s">
        <v>68</v>
      </c>
    </row>
    <row r="172" ht="15" customHeight="1">
      <c r="E172" s="1" t="s">
        <v>69</v>
      </c>
    </row>
    <row r="173" ht="15" customHeight="1">
      <c r="E173" s="1" t="s">
        <v>70</v>
      </c>
    </row>
    <row r="174" ht="15" customHeight="1">
      <c r="E174" s="1" t="s">
        <v>71</v>
      </c>
    </row>
    <row r="175" ht="15" customHeight="1">
      <c r="E175" s="1" t="s">
        <v>72</v>
      </c>
    </row>
    <row r="176" ht="15" customHeight="1">
      <c r="E176" s="1" t="s">
        <v>57</v>
      </c>
    </row>
    <row r="177" ht="15">
      <c r="B177" s="5"/>
    </row>
    <row r="178" spans="3:8" ht="15">
      <c r="C178" s="6" t="s">
        <v>17</v>
      </c>
      <c r="D178" s="56" t="s">
        <v>73</v>
      </c>
      <c r="E178" s="58"/>
      <c r="F178" s="58"/>
      <c r="G178" s="58"/>
      <c r="H178" s="58"/>
    </row>
    <row r="179" spans="4:7" ht="15">
      <c r="D179" s="56" t="s">
        <v>74</v>
      </c>
      <c r="E179" s="58"/>
      <c r="F179" s="58"/>
      <c r="G179" s="58"/>
    </row>
    <row r="180" spans="4:15" ht="15">
      <c r="D180" s="6" t="s">
        <v>75</v>
      </c>
      <c r="E180" s="6"/>
      <c r="J180" s="26" t="s">
        <v>76</v>
      </c>
      <c r="K180" s="3">
        <v>260</v>
      </c>
      <c r="L180" s="15">
        <f>+K180*$K$19</f>
        <v>39.96187051168002</v>
      </c>
      <c r="M180" s="10">
        <v>318.32</v>
      </c>
      <c r="N180" s="41"/>
      <c r="O180" s="42"/>
    </row>
    <row r="181" ht="15">
      <c r="B181" s="6"/>
    </row>
    <row r="182" spans="3:8" ht="15" customHeight="1">
      <c r="C182" s="6" t="s">
        <v>22</v>
      </c>
      <c r="D182" s="56" t="s">
        <v>77</v>
      </c>
      <c r="E182" s="58"/>
      <c r="F182" s="58"/>
      <c r="G182" s="58"/>
      <c r="H182" s="58"/>
    </row>
    <row r="183" spans="4:15" ht="15">
      <c r="D183" s="56" t="s">
        <v>78</v>
      </c>
      <c r="E183" s="58" t="s">
        <v>79</v>
      </c>
      <c r="F183" s="58"/>
      <c r="G183" s="58"/>
      <c r="H183" s="58"/>
      <c r="J183" s="26" t="s">
        <v>76</v>
      </c>
      <c r="K183" s="3">
        <v>270</v>
      </c>
      <c r="L183" s="15">
        <f>+K183*$K$19</f>
        <v>41.498865531360025</v>
      </c>
      <c r="M183" s="10">
        <v>330.56</v>
      </c>
      <c r="N183" s="41"/>
      <c r="O183" s="42"/>
    </row>
    <row r="184" ht="15">
      <c r="B184" s="5"/>
    </row>
    <row r="185" spans="3:8" ht="15">
      <c r="C185" s="6" t="s">
        <v>37</v>
      </c>
      <c r="D185" s="56" t="s">
        <v>80</v>
      </c>
      <c r="E185" s="58"/>
      <c r="F185" s="58"/>
      <c r="G185" s="58"/>
      <c r="H185" s="58"/>
    </row>
    <row r="186" spans="4:15" ht="15">
      <c r="D186" s="56" t="s">
        <v>81</v>
      </c>
      <c r="E186" s="58" t="s">
        <v>79</v>
      </c>
      <c r="F186" s="58"/>
      <c r="G186" s="58"/>
      <c r="H186" s="58"/>
      <c r="J186" s="26" t="s">
        <v>76</v>
      </c>
      <c r="K186" s="3">
        <v>240</v>
      </c>
      <c r="L186" s="15">
        <f>+K186*$K$19</f>
        <v>36.88788047232002</v>
      </c>
      <c r="M186" s="10">
        <v>293.83</v>
      </c>
      <c r="N186" s="41"/>
      <c r="O186" s="42"/>
    </row>
    <row r="187" spans="4:13" ht="15">
      <c r="D187" s="6"/>
      <c r="E187" s="1"/>
      <c r="F187" s="1"/>
      <c r="G187" s="1"/>
      <c r="H187" s="1"/>
      <c r="L187" s="15"/>
      <c r="M187" s="10"/>
    </row>
    <row r="188" spans="4:5" ht="15">
      <c r="D188" s="59" t="s">
        <v>10</v>
      </c>
      <c r="E188" s="58"/>
    </row>
    <row r="189" ht="15" customHeight="1">
      <c r="E189" s="1" t="s">
        <v>82</v>
      </c>
    </row>
    <row r="190" ht="15" customHeight="1">
      <c r="E190" s="1" t="s">
        <v>69</v>
      </c>
    </row>
    <row r="191" ht="15" customHeight="1">
      <c r="E191" s="1" t="s">
        <v>70</v>
      </c>
    </row>
    <row r="192" ht="15" customHeight="1">
      <c r="E192" s="1" t="s">
        <v>71</v>
      </c>
    </row>
    <row r="193" ht="15" customHeight="1">
      <c r="E193" s="1" t="s">
        <v>72</v>
      </c>
    </row>
    <row r="194" ht="15" customHeight="1">
      <c r="E194" s="1" t="s">
        <v>57</v>
      </c>
    </row>
    <row r="195" ht="15">
      <c r="B195" s="5"/>
    </row>
    <row r="196" spans="3:8" ht="15">
      <c r="C196" s="6" t="s">
        <v>117</v>
      </c>
      <c r="D196" s="56" t="s">
        <v>83</v>
      </c>
      <c r="E196" s="58"/>
      <c r="F196" s="58"/>
      <c r="G196" s="58"/>
      <c r="H196" s="58"/>
    </row>
    <row r="197" spans="4:15" ht="15">
      <c r="D197" s="56" t="s">
        <v>84</v>
      </c>
      <c r="E197" s="58" t="s">
        <v>85</v>
      </c>
      <c r="F197" s="58"/>
      <c r="G197" s="58"/>
      <c r="H197" s="58"/>
      <c r="J197" s="28" t="s">
        <v>85</v>
      </c>
      <c r="K197" s="3">
        <v>130</v>
      </c>
      <c r="L197" s="15">
        <f>+K197*$K$19</f>
        <v>19.98093525584001</v>
      </c>
      <c r="M197" s="10">
        <v>159.16</v>
      </c>
      <c r="N197" s="41"/>
      <c r="O197" s="42"/>
    </row>
    <row r="198" ht="15">
      <c r="B198" s="5"/>
    </row>
    <row r="199" spans="3:8" ht="15">
      <c r="C199" s="6" t="s">
        <v>46</v>
      </c>
      <c r="D199" s="56" t="s">
        <v>86</v>
      </c>
      <c r="E199" s="58"/>
      <c r="F199" s="58"/>
      <c r="G199" s="58"/>
      <c r="H199" s="58"/>
    </row>
    <row r="200" spans="4:15" ht="15">
      <c r="D200" s="56" t="s">
        <v>87</v>
      </c>
      <c r="E200" s="58" t="s">
        <v>79</v>
      </c>
      <c r="F200" s="58"/>
      <c r="G200" s="58"/>
      <c r="H200" s="58"/>
      <c r="J200" s="28" t="s">
        <v>85</v>
      </c>
      <c r="K200" s="3">
        <v>170</v>
      </c>
      <c r="L200" s="15">
        <f>+K200*$K$19</f>
        <v>26.128915334560013</v>
      </c>
      <c r="M200" s="10">
        <v>208.13</v>
      </c>
      <c r="N200" s="41"/>
      <c r="O200" s="42"/>
    </row>
    <row r="201" spans="4:13" ht="15">
      <c r="D201" s="6"/>
      <c r="E201" s="1"/>
      <c r="F201" s="22" t="s">
        <v>528</v>
      </c>
      <c r="G201" s="1"/>
      <c r="H201" s="1"/>
      <c r="J201" s="28"/>
      <c r="L201" s="15"/>
      <c r="M201" s="10"/>
    </row>
    <row r="202" spans="4:13" ht="15">
      <c r="D202" s="36" t="s">
        <v>490</v>
      </c>
      <c r="E202" s="1"/>
      <c r="F202" s="1"/>
      <c r="G202" s="1"/>
      <c r="H202" s="1"/>
      <c r="J202" s="28"/>
      <c r="L202" s="15"/>
      <c r="M202" s="10"/>
    </row>
    <row r="203" spans="4:13" ht="15">
      <c r="D203" s="8"/>
      <c r="E203" s="1"/>
      <c r="F203" s="1"/>
      <c r="G203" s="1"/>
      <c r="H203" s="1"/>
      <c r="J203" s="28"/>
      <c r="L203" s="15"/>
      <c r="M203" s="10"/>
    </row>
    <row r="204" spans="4:5" ht="15">
      <c r="D204" s="59" t="s">
        <v>10</v>
      </c>
      <c r="E204" s="58"/>
    </row>
    <row r="205" ht="15" customHeight="1">
      <c r="E205" s="1" t="s">
        <v>88</v>
      </c>
    </row>
    <row r="206" ht="15" customHeight="1">
      <c r="E206" s="1" t="s">
        <v>89</v>
      </c>
    </row>
    <row r="207" ht="15" customHeight="1">
      <c r="E207" s="1" t="s">
        <v>90</v>
      </c>
    </row>
    <row r="208" ht="15" customHeight="1">
      <c r="E208" s="1" t="s">
        <v>91</v>
      </c>
    </row>
    <row r="209" ht="15" customHeight="1">
      <c r="E209" s="1" t="s">
        <v>92</v>
      </c>
    </row>
    <row r="210" ht="15" customHeight="1">
      <c r="E210" s="1" t="s">
        <v>93</v>
      </c>
    </row>
    <row r="211" ht="15" customHeight="1">
      <c r="E211" s="1" t="s">
        <v>94</v>
      </c>
    </row>
    <row r="212" ht="15" customHeight="1">
      <c r="E212" s="1" t="s">
        <v>71</v>
      </c>
    </row>
    <row r="213" ht="15" customHeight="1">
      <c r="E213" s="1" t="s">
        <v>95</v>
      </c>
    </row>
    <row r="214" ht="15" customHeight="1">
      <c r="E214" s="1" t="s">
        <v>96</v>
      </c>
    </row>
    <row r="215" spans="5:8" ht="15" customHeight="1">
      <c r="E215" s="1" t="s">
        <v>57</v>
      </c>
      <c r="H215" s="1"/>
    </row>
    <row r="216" ht="15">
      <c r="B216" s="5"/>
    </row>
    <row r="217" spans="3:8" ht="15">
      <c r="C217" s="6" t="s">
        <v>8</v>
      </c>
      <c r="D217" s="56" t="s">
        <v>97</v>
      </c>
      <c r="E217" s="58"/>
      <c r="F217" s="58"/>
      <c r="G217" s="58"/>
      <c r="H217" s="58"/>
    </row>
    <row r="218" spans="4:8" ht="15">
      <c r="D218" s="56" t="s">
        <v>98</v>
      </c>
      <c r="E218" s="58"/>
      <c r="F218" s="58"/>
      <c r="G218" s="58"/>
      <c r="H218" s="58"/>
    </row>
    <row r="219" spans="4:15" ht="15">
      <c r="D219" s="6" t="s">
        <v>99</v>
      </c>
      <c r="E219" s="6"/>
      <c r="J219" s="28" t="s">
        <v>79</v>
      </c>
      <c r="K219" s="3">
        <v>150</v>
      </c>
      <c r="L219" s="15">
        <f>+K219*$K$19</f>
        <v>23.054925295200015</v>
      </c>
      <c r="M219" s="10">
        <v>183.65</v>
      </c>
      <c r="N219" s="41"/>
      <c r="O219" s="42"/>
    </row>
    <row r="220" ht="15">
      <c r="B220" s="5"/>
    </row>
    <row r="221" spans="3:8" ht="15">
      <c r="C221" s="6" t="s">
        <v>15</v>
      </c>
      <c r="D221" s="56" t="s">
        <v>100</v>
      </c>
      <c r="E221" s="58"/>
      <c r="F221" s="58"/>
      <c r="G221" s="58"/>
      <c r="H221" s="58"/>
    </row>
    <row r="222" spans="4:15" ht="15">
      <c r="D222" s="56" t="s">
        <v>101</v>
      </c>
      <c r="E222" s="58" t="s">
        <v>79</v>
      </c>
      <c r="F222" s="58"/>
      <c r="G222" s="58"/>
      <c r="H222" s="58"/>
      <c r="J222" s="28" t="s">
        <v>79</v>
      </c>
      <c r="K222" s="3">
        <v>170</v>
      </c>
      <c r="L222" s="15">
        <f>+K222*$K$19</f>
        <v>26.128915334560013</v>
      </c>
      <c r="M222" s="10">
        <v>208.13</v>
      </c>
      <c r="N222" s="41"/>
      <c r="O222" s="42"/>
    </row>
    <row r="223" spans="4:13" ht="15">
      <c r="D223" s="6"/>
      <c r="E223" s="1"/>
      <c r="F223" s="1"/>
      <c r="G223" s="1"/>
      <c r="H223" s="1"/>
      <c r="J223" s="28"/>
      <c r="L223" s="15"/>
      <c r="M223" s="10"/>
    </row>
    <row r="224" spans="4:8" ht="15.75" customHeight="1">
      <c r="D224" s="59" t="s">
        <v>10</v>
      </c>
      <c r="E224" s="58"/>
      <c r="F224" s="1"/>
      <c r="G224" s="1"/>
      <c r="H224" s="1"/>
    </row>
    <row r="225" spans="5:8" ht="15" customHeight="1">
      <c r="E225" s="1" t="s">
        <v>88</v>
      </c>
      <c r="F225" s="1"/>
      <c r="G225" s="1"/>
      <c r="H225" s="1"/>
    </row>
    <row r="226" spans="5:8" ht="15" customHeight="1">
      <c r="E226" s="1" t="s">
        <v>102</v>
      </c>
      <c r="F226" s="1"/>
      <c r="G226" s="1"/>
      <c r="H226" s="1"/>
    </row>
    <row r="227" spans="5:8" ht="15" customHeight="1">
      <c r="E227" s="1" t="s">
        <v>103</v>
      </c>
      <c r="F227" s="1"/>
      <c r="G227" s="1"/>
      <c r="H227" s="1"/>
    </row>
    <row r="228" spans="5:8" ht="15" customHeight="1">
      <c r="E228" s="1" t="s">
        <v>104</v>
      </c>
      <c r="F228" s="1"/>
      <c r="G228" s="1"/>
      <c r="H228" s="1"/>
    </row>
    <row r="229" spans="5:8" ht="15" customHeight="1">
      <c r="E229" s="1" t="s">
        <v>105</v>
      </c>
      <c r="F229" s="1"/>
      <c r="G229" s="1"/>
      <c r="H229" s="1"/>
    </row>
    <row r="230" spans="5:8" ht="15" customHeight="1">
      <c r="E230" s="1" t="s">
        <v>106</v>
      </c>
      <c r="F230" s="1"/>
      <c r="G230" s="1"/>
      <c r="H230" s="1"/>
    </row>
    <row r="231" spans="5:8" ht="15" customHeight="1">
      <c r="E231" s="1" t="s">
        <v>107</v>
      </c>
      <c r="F231" s="1"/>
      <c r="G231" s="1"/>
      <c r="H231" s="1"/>
    </row>
    <row r="232" spans="5:8" ht="15" customHeight="1">
      <c r="E232" s="1" t="s">
        <v>96</v>
      </c>
      <c r="F232" s="1"/>
      <c r="G232" s="1"/>
      <c r="H232" s="1"/>
    </row>
    <row r="233" spans="5:8" ht="15" customHeight="1">
      <c r="E233" s="1" t="s">
        <v>108</v>
      </c>
      <c r="F233" s="1"/>
      <c r="G233" s="1"/>
      <c r="H233" s="1"/>
    </row>
    <row r="234" spans="5:8" ht="15" customHeight="1">
      <c r="E234" s="1" t="s">
        <v>57</v>
      </c>
      <c r="F234" s="1"/>
      <c r="G234" s="1"/>
      <c r="H234" s="1"/>
    </row>
    <row r="235" ht="15">
      <c r="B235" s="5"/>
    </row>
    <row r="236" spans="3:8" ht="15">
      <c r="C236" s="6" t="s">
        <v>17</v>
      </c>
      <c r="D236" s="56" t="s">
        <v>109</v>
      </c>
      <c r="E236" s="58"/>
      <c r="F236" s="58"/>
      <c r="G236" s="58"/>
      <c r="H236" s="58"/>
    </row>
    <row r="237" spans="4:15" ht="15">
      <c r="D237" s="56" t="s">
        <v>110</v>
      </c>
      <c r="E237" s="58" t="s">
        <v>79</v>
      </c>
      <c r="F237" s="58"/>
      <c r="G237" s="58"/>
      <c r="H237" s="58"/>
      <c r="J237" s="28" t="s">
        <v>79</v>
      </c>
      <c r="K237" s="3">
        <v>80</v>
      </c>
      <c r="L237" s="15">
        <f>+K237*$K$19</f>
        <v>12.295960157440007</v>
      </c>
      <c r="M237" s="10">
        <v>97.94</v>
      </c>
      <c r="N237" s="41"/>
      <c r="O237" s="42"/>
    </row>
    <row r="238" spans="4:8" ht="15">
      <c r="D238" s="6"/>
      <c r="E238" s="1"/>
      <c r="F238" s="1"/>
      <c r="G238" s="1"/>
      <c r="H238" s="1"/>
    </row>
    <row r="239" spans="3:8" ht="15">
      <c r="C239" s="6" t="s">
        <v>22</v>
      </c>
      <c r="D239" s="56" t="s">
        <v>111</v>
      </c>
      <c r="E239" s="58"/>
      <c r="F239" s="58"/>
      <c r="G239" s="58"/>
      <c r="H239" s="58"/>
    </row>
    <row r="240" spans="4:15" ht="15">
      <c r="D240" s="56" t="s">
        <v>110</v>
      </c>
      <c r="E240" s="58" t="s">
        <v>76</v>
      </c>
      <c r="F240" s="58"/>
      <c r="G240" s="58"/>
      <c r="H240" s="58"/>
      <c r="J240" s="28" t="s">
        <v>79</v>
      </c>
      <c r="K240" s="3">
        <v>100</v>
      </c>
      <c r="L240" s="15">
        <f>+K240*$K$19</f>
        <v>15.369950196800009</v>
      </c>
      <c r="M240" s="10">
        <v>122.43</v>
      </c>
      <c r="N240" s="41"/>
      <c r="O240" s="42"/>
    </row>
    <row r="241" spans="4:13" ht="15">
      <c r="D241" s="6"/>
      <c r="E241" s="1"/>
      <c r="F241" s="1"/>
      <c r="G241" s="1"/>
      <c r="H241" s="1"/>
      <c r="J241" s="28"/>
      <c r="L241" s="15"/>
      <c r="M241" s="10"/>
    </row>
    <row r="242" spans="4:8" ht="15.75" customHeight="1">
      <c r="D242" s="18" t="s">
        <v>10</v>
      </c>
      <c r="E242" s="18"/>
      <c r="F242" s="1"/>
      <c r="G242" s="1"/>
      <c r="H242" s="1"/>
    </row>
    <row r="243" spans="5:8" ht="15" customHeight="1">
      <c r="E243" s="1" t="s">
        <v>88</v>
      </c>
      <c r="F243" s="1"/>
      <c r="G243" s="1"/>
      <c r="H243" s="1"/>
    </row>
    <row r="244" spans="5:8" ht="15" customHeight="1">
      <c r="E244" s="1" t="s">
        <v>102</v>
      </c>
      <c r="F244" s="1"/>
      <c r="G244" s="1"/>
      <c r="H244" s="1"/>
    </row>
    <row r="245" spans="5:8" ht="15" customHeight="1">
      <c r="E245" s="1" t="s">
        <v>103</v>
      </c>
      <c r="F245" s="1"/>
      <c r="G245" s="1"/>
      <c r="H245" s="1"/>
    </row>
    <row r="246" spans="5:8" ht="15" customHeight="1">
      <c r="E246" s="1" t="s">
        <v>104</v>
      </c>
      <c r="F246" s="1"/>
      <c r="G246" s="1"/>
      <c r="H246" s="1"/>
    </row>
    <row r="247" spans="5:8" ht="15" customHeight="1">
      <c r="E247" s="1" t="s">
        <v>105</v>
      </c>
      <c r="F247" s="1"/>
      <c r="G247" s="1"/>
      <c r="H247" s="1"/>
    </row>
    <row r="248" spans="5:8" ht="15" customHeight="1">
      <c r="E248" s="1" t="s">
        <v>106</v>
      </c>
      <c r="F248" s="1"/>
      <c r="G248" s="1"/>
      <c r="H248" s="1"/>
    </row>
    <row r="249" spans="5:8" ht="15" customHeight="1">
      <c r="E249" s="1" t="s">
        <v>71</v>
      </c>
      <c r="F249" s="1"/>
      <c r="G249" s="1"/>
      <c r="H249" s="1"/>
    </row>
    <row r="250" spans="5:8" ht="15" customHeight="1">
      <c r="E250" s="1" t="s">
        <v>107</v>
      </c>
      <c r="F250" s="1"/>
      <c r="G250" s="1"/>
      <c r="H250" s="1"/>
    </row>
    <row r="251" spans="5:8" ht="15" customHeight="1">
      <c r="E251" s="1" t="s">
        <v>96</v>
      </c>
      <c r="F251" s="1"/>
      <c r="G251" s="1"/>
      <c r="H251" s="1"/>
    </row>
    <row r="252" spans="5:8" ht="15" customHeight="1">
      <c r="E252" s="1" t="s">
        <v>108</v>
      </c>
      <c r="F252" s="1"/>
      <c r="G252" s="1"/>
      <c r="H252" s="1"/>
    </row>
    <row r="253" spans="5:8" ht="15" customHeight="1">
      <c r="E253" s="1" t="s">
        <v>57</v>
      </c>
      <c r="F253" s="1"/>
      <c r="G253" s="1"/>
      <c r="H253" s="1"/>
    </row>
    <row r="254" ht="15">
      <c r="B254" s="6" t="s">
        <v>112</v>
      </c>
    </row>
    <row r="255" spans="3:15" ht="15">
      <c r="C255" s="6" t="s">
        <v>37</v>
      </c>
      <c r="D255" s="56" t="s">
        <v>113</v>
      </c>
      <c r="E255" s="58" t="s">
        <v>79</v>
      </c>
      <c r="F255" s="58"/>
      <c r="G255" s="58"/>
      <c r="H255" s="58"/>
      <c r="J255" s="28" t="s">
        <v>79</v>
      </c>
      <c r="K255" s="3">
        <v>20</v>
      </c>
      <c r="L255" s="15">
        <f>+K255*$K$19</f>
        <v>3.0739900393600017</v>
      </c>
      <c r="M255" s="10">
        <v>24.49</v>
      </c>
      <c r="N255" s="41"/>
      <c r="O255" s="42"/>
    </row>
    <row r="256" spans="3:15" ht="15">
      <c r="C256" s="6"/>
      <c r="D256" s="6"/>
      <c r="E256" s="1"/>
      <c r="F256" s="1"/>
      <c r="G256" s="1"/>
      <c r="H256" s="1"/>
      <c r="J256" s="28"/>
      <c r="L256" s="15"/>
      <c r="M256" s="10"/>
      <c r="N256" s="41"/>
      <c r="O256" s="42"/>
    </row>
    <row r="257" spans="3:13" ht="15">
      <c r="C257" s="6"/>
      <c r="D257" s="6"/>
      <c r="E257" s="1"/>
      <c r="F257" s="54" t="s">
        <v>529</v>
      </c>
      <c r="G257" s="1"/>
      <c r="H257" s="1"/>
      <c r="J257" s="28"/>
      <c r="L257" s="15"/>
      <c r="M257" s="10"/>
    </row>
    <row r="258" spans="3:13" ht="15">
      <c r="C258" s="6"/>
      <c r="D258" s="36" t="s">
        <v>490</v>
      </c>
      <c r="E258" s="1"/>
      <c r="F258" s="1"/>
      <c r="G258" s="1"/>
      <c r="H258" s="1"/>
      <c r="J258" s="28"/>
      <c r="L258" s="15"/>
      <c r="M258" s="10"/>
    </row>
    <row r="259" spans="3:13" ht="15">
      <c r="C259" s="6"/>
      <c r="D259" s="6"/>
      <c r="E259" s="1"/>
      <c r="F259" s="1"/>
      <c r="G259" s="1"/>
      <c r="H259" s="1"/>
      <c r="J259" s="28"/>
      <c r="L259" s="15"/>
      <c r="M259" s="10"/>
    </row>
    <row r="260" spans="4:5" ht="15">
      <c r="D260" s="59" t="s">
        <v>10</v>
      </c>
      <c r="E260" s="58"/>
    </row>
    <row r="261" ht="15" customHeight="1">
      <c r="E261" t="s">
        <v>114</v>
      </c>
    </row>
    <row r="262" ht="15" customHeight="1">
      <c r="E262" t="s">
        <v>115</v>
      </c>
    </row>
    <row r="263" ht="15" customHeight="1">
      <c r="E263" t="s">
        <v>116</v>
      </c>
    </row>
    <row r="264" ht="15" customHeight="1">
      <c r="E264" t="s">
        <v>13</v>
      </c>
    </row>
    <row r="265" ht="15">
      <c r="B265" s="5"/>
    </row>
    <row r="266" spans="3:15" ht="15">
      <c r="C266" s="6" t="s">
        <v>8</v>
      </c>
      <c r="D266" s="56" t="s">
        <v>118</v>
      </c>
      <c r="E266" s="58"/>
      <c r="F266" s="58"/>
      <c r="G266" s="58"/>
      <c r="H266" s="58"/>
      <c r="J266" s="28" t="s">
        <v>79</v>
      </c>
      <c r="K266" s="3">
        <v>40</v>
      </c>
      <c r="L266" s="15">
        <f>+K266*$K$19</f>
        <v>6.147980078720003</v>
      </c>
      <c r="M266" s="10">
        <v>48.97</v>
      </c>
      <c r="N266" s="41"/>
      <c r="O266" s="42"/>
    </row>
    <row r="267" ht="15">
      <c r="B267" s="5"/>
    </row>
    <row r="268" spans="3:8" ht="15">
      <c r="C268" s="6" t="s">
        <v>15</v>
      </c>
      <c r="D268" s="56" t="s">
        <v>119</v>
      </c>
      <c r="E268" s="58"/>
      <c r="F268" s="58"/>
      <c r="G268" s="58"/>
      <c r="H268" s="58"/>
    </row>
    <row r="269" spans="4:15" ht="15">
      <c r="D269" s="56" t="s">
        <v>120</v>
      </c>
      <c r="E269" s="58"/>
      <c r="F269" s="58"/>
      <c r="G269" s="58"/>
      <c r="H269" s="58"/>
      <c r="J269" s="28" t="s">
        <v>79</v>
      </c>
      <c r="K269" s="3">
        <v>40</v>
      </c>
      <c r="L269" s="15">
        <f>+K269*$K$19</f>
        <v>6.147980078720003</v>
      </c>
      <c r="M269" s="10">
        <f>48.97*1.1</f>
        <v>53.867000000000004</v>
      </c>
      <c r="N269" s="41"/>
      <c r="O269" s="42"/>
    </row>
    <row r="270" ht="15">
      <c r="B270" s="5"/>
    </row>
    <row r="271" spans="3:8" ht="15">
      <c r="C271" s="6" t="s">
        <v>17</v>
      </c>
      <c r="D271" s="56" t="s">
        <v>121</v>
      </c>
      <c r="E271" s="58"/>
      <c r="F271" s="58"/>
      <c r="G271" s="58"/>
      <c r="H271" s="58"/>
    </row>
    <row r="272" spans="4:15" ht="15">
      <c r="D272" s="56" t="s">
        <v>122</v>
      </c>
      <c r="E272" s="58"/>
      <c r="F272" s="58"/>
      <c r="G272" s="58"/>
      <c r="H272" s="58"/>
      <c r="J272" s="28" t="s">
        <v>85</v>
      </c>
      <c r="K272" s="3">
        <v>30</v>
      </c>
      <c r="L272" s="15">
        <f>+K272*$K$19</f>
        <v>4.6109850590400026</v>
      </c>
      <c r="M272" s="10">
        <v>36.73</v>
      </c>
      <c r="N272" s="41"/>
      <c r="O272" s="42"/>
    </row>
    <row r="273" ht="15">
      <c r="B273" s="5"/>
    </row>
    <row r="274" spans="4:5" ht="15">
      <c r="D274" s="59" t="s">
        <v>10</v>
      </c>
      <c r="E274" s="58"/>
    </row>
    <row r="275" ht="15" customHeight="1">
      <c r="E275" t="s">
        <v>123</v>
      </c>
    </row>
    <row r="276" ht="15" customHeight="1">
      <c r="E276" t="s">
        <v>124</v>
      </c>
    </row>
    <row r="277" ht="15" customHeight="1">
      <c r="E277" t="s">
        <v>125</v>
      </c>
    </row>
    <row r="278" ht="15" customHeight="1">
      <c r="E278" t="s">
        <v>126</v>
      </c>
    </row>
    <row r="279" ht="15" customHeight="1">
      <c r="E279" t="s">
        <v>116</v>
      </c>
    </row>
    <row r="280" ht="15" customHeight="1">
      <c r="E280" t="s">
        <v>57</v>
      </c>
    </row>
    <row r="281" ht="15">
      <c r="B281" s="5"/>
    </row>
    <row r="282" spans="3:15" ht="15">
      <c r="C282" s="6" t="s">
        <v>22</v>
      </c>
      <c r="D282" s="56" t="s">
        <v>128</v>
      </c>
      <c r="E282" s="58"/>
      <c r="F282" s="58"/>
      <c r="G282" s="58"/>
      <c r="H282" s="58"/>
      <c r="J282" s="28" t="s">
        <v>79</v>
      </c>
      <c r="K282" s="3">
        <v>40</v>
      </c>
      <c r="L282" s="15">
        <f>+K282*$K$19</f>
        <v>6.147980078720003</v>
      </c>
      <c r="M282" s="10">
        <v>48.97</v>
      </c>
      <c r="N282" s="41"/>
      <c r="O282" s="42"/>
    </row>
    <row r="283" ht="15">
      <c r="B283" s="5"/>
    </row>
    <row r="284" spans="4:5" ht="15">
      <c r="D284" s="59" t="s">
        <v>10</v>
      </c>
      <c r="E284" s="58"/>
    </row>
    <row r="285" ht="15" customHeight="1">
      <c r="E285" t="s">
        <v>129</v>
      </c>
    </row>
    <row r="286" ht="15" customHeight="1">
      <c r="E286" t="s">
        <v>130</v>
      </c>
    </row>
    <row r="287" ht="15" customHeight="1">
      <c r="E287" t="s">
        <v>131</v>
      </c>
    </row>
    <row r="288" ht="15" customHeight="1">
      <c r="E288" t="s">
        <v>132</v>
      </c>
    </row>
    <row r="289" ht="15" customHeight="1">
      <c r="E289" t="s">
        <v>133</v>
      </c>
    </row>
    <row r="290" ht="15" customHeight="1">
      <c r="E290" t="s">
        <v>57</v>
      </c>
    </row>
    <row r="291" ht="15" customHeight="1"/>
    <row r="292" spans="2:6" ht="15">
      <c r="B292" s="6"/>
      <c r="F292" s="22" t="s">
        <v>530</v>
      </c>
    </row>
    <row r="293" spans="4:8" ht="29.25" customHeight="1">
      <c r="D293" s="64" t="s">
        <v>488</v>
      </c>
      <c r="E293" s="65"/>
      <c r="F293" s="65"/>
      <c r="G293" s="65"/>
      <c r="H293" s="65"/>
    </row>
    <row r="294" spans="4:8" ht="16.5" customHeight="1">
      <c r="D294" s="60"/>
      <c r="E294" s="58"/>
      <c r="F294" s="58"/>
      <c r="G294" s="58"/>
      <c r="H294" s="58"/>
    </row>
    <row r="295" spans="4:8" ht="15">
      <c r="D295" s="60" t="s">
        <v>137</v>
      </c>
      <c r="E295" s="58"/>
      <c r="F295" s="58"/>
      <c r="G295" s="58"/>
      <c r="H295" s="58"/>
    </row>
    <row r="296" spans="4:8" ht="15">
      <c r="D296" s="60" t="s">
        <v>138</v>
      </c>
      <c r="E296" s="58"/>
      <c r="F296" s="58"/>
      <c r="G296" s="58"/>
      <c r="H296" s="58"/>
    </row>
    <row r="297" ht="15">
      <c r="B297" s="5"/>
    </row>
    <row r="298" spans="3:15" ht="15">
      <c r="C298" s="6" t="s">
        <v>8</v>
      </c>
      <c r="D298" s="56" t="s">
        <v>139</v>
      </c>
      <c r="E298" s="58"/>
      <c r="F298" s="58"/>
      <c r="G298" s="58"/>
      <c r="J298" s="28" t="s">
        <v>140</v>
      </c>
      <c r="K298" s="19">
        <v>30</v>
      </c>
      <c r="L298" s="20">
        <f>+K298*$K$19</f>
        <v>4.6109850590400026</v>
      </c>
      <c r="M298" s="10">
        <v>36.73</v>
      </c>
      <c r="N298" s="41"/>
      <c r="O298" s="42"/>
    </row>
    <row r="299" spans="2:13" ht="15">
      <c r="B299" s="5"/>
      <c r="K299" s="19"/>
      <c r="L299" s="19"/>
      <c r="M299" s="10"/>
    </row>
    <row r="300" spans="3:15" ht="15">
      <c r="C300" s="6" t="s">
        <v>15</v>
      </c>
      <c r="D300" s="56" t="s">
        <v>141</v>
      </c>
      <c r="E300" s="58" t="s">
        <v>140</v>
      </c>
      <c r="F300" s="58"/>
      <c r="G300" s="58"/>
      <c r="J300" s="28" t="s">
        <v>140</v>
      </c>
      <c r="K300" s="19">
        <v>40</v>
      </c>
      <c r="L300" s="20">
        <f>+K300*$K$19</f>
        <v>6.147980078720003</v>
      </c>
      <c r="M300" s="10">
        <v>48.97</v>
      </c>
      <c r="N300" s="41"/>
      <c r="O300" s="42"/>
    </row>
    <row r="301" spans="2:13" ht="15">
      <c r="B301" s="5"/>
      <c r="K301" s="19"/>
      <c r="L301" s="19"/>
      <c r="M301" s="10"/>
    </row>
    <row r="302" spans="3:13" ht="15">
      <c r="C302" s="6" t="s">
        <v>17</v>
      </c>
      <c r="D302" s="56" t="s">
        <v>142</v>
      </c>
      <c r="E302" s="58"/>
      <c r="F302" s="58"/>
      <c r="G302" s="58"/>
      <c r="K302" s="19"/>
      <c r="L302" s="19"/>
      <c r="M302" s="10"/>
    </row>
    <row r="303" spans="4:15" ht="15">
      <c r="D303" s="56" t="s">
        <v>143</v>
      </c>
      <c r="E303" s="58" t="s">
        <v>140</v>
      </c>
      <c r="F303" s="58"/>
      <c r="G303" s="58"/>
      <c r="J303" s="28" t="s">
        <v>140</v>
      </c>
      <c r="K303" s="19">
        <v>20</v>
      </c>
      <c r="L303" s="20">
        <f>+K303*$K$19</f>
        <v>3.0739900393600017</v>
      </c>
      <c r="M303" s="10">
        <v>24.49</v>
      </c>
      <c r="N303" s="41"/>
      <c r="O303" s="42"/>
    </row>
    <row r="304" spans="2:13" ht="15">
      <c r="B304" s="5"/>
      <c r="K304" s="19"/>
      <c r="L304" s="19"/>
      <c r="M304" s="10"/>
    </row>
    <row r="305" spans="3:15" ht="15">
      <c r="C305" s="6" t="s">
        <v>22</v>
      </c>
      <c r="D305" s="56" t="s">
        <v>144</v>
      </c>
      <c r="E305" s="58" t="s">
        <v>140</v>
      </c>
      <c r="F305" s="58"/>
      <c r="G305" s="58"/>
      <c r="J305" s="28" t="s">
        <v>140</v>
      </c>
      <c r="K305" s="19">
        <v>20</v>
      </c>
      <c r="L305" s="20">
        <f>+K305*$K$19</f>
        <v>3.0739900393600017</v>
      </c>
      <c r="M305" s="10">
        <f>24.49*1.1</f>
        <v>26.939</v>
      </c>
      <c r="N305" s="41"/>
      <c r="O305" s="42"/>
    </row>
    <row r="306" spans="2:13" ht="15">
      <c r="B306" s="5"/>
      <c r="K306" s="19"/>
      <c r="L306" s="19"/>
      <c r="M306" s="10"/>
    </row>
    <row r="307" spans="3:15" ht="15">
      <c r="C307" s="6" t="s">
        <v>37</v>
      </c>
      <c r="D307" s="56" t="s">
        <v>146</v>
      </c>
      <c r="E307" s="58" t="s">
        <v>140</v>
      </c>
      <c r="F307" s="58"/>
      <c r="G307" s="58"/>
      <c r="J307" s="28" t="s">
        <v>140</v>
      </c>
      <c r="K307" s="19">
        <v>20</v>
      </c>
      <c r="L307" s="20">
        <f>+K307*$K$19</f>
        <v>3.0739900393600017</v>
      </c>
      <c r="M307" s="10">
        <f>+M305*1.1</f>
        <v>29.632900000000003</v>
      </c>
      <c r="N307" s="41"/>
      <c r="O307" s="42"/>
    </row>
    <row r="308" spans="2:13" ht="15">
      <c r="B308" s="5"/>
      <c r="K308" s="19"/>
      <c r="L308" s="19"/>
      <c r="M308" s="10"/>
    </row>
    <row r="309" spans="3:13" ht="15">
      <c r="C309" s="6" t="s">
        <v>39</v>
      </c>
      <c r="D309" s="56" t="s">
        <v>148</v>
      </c>
      <c r="E309" s="58"/>
      <c r="F309" s="58"/>
      <c r="G309" s="58"/>
      <c r="J309" s="28"/>
      <c r="K309" s="19"/>
      <c r="L309" s="19"/>
      <c r="M309" s="10"/>
    </row>
    <row r="310" spans="4:15" ht="15">
      <c r="D310" s="56" t="s">
        <v>149</v>
      </c>
      <c r="E310" s="58" t="s">
        <v>140</v>
      </c>
      <c r="F310" s="58"/>
      <c r="G310" s="58"/>
      <c r="J310" s="28" t="s">
        <v>140</v>
      </c>
      <c r="K310" s="19">
        <v>20</v>
      </c>
      <c r="L310" s="20">
        <f>+K310*$K$19</f>
        <v>3.0739900393600017</v>
      </c>
      <c r="M310" s="10">
        <f>+M307*1.1</f>
        <v>32.59619000000001</v>
      </c>
      <c r="N310" s="41"/>
      <c r="O310" s="42"/>
    </row>
    <row r="311" spans="2:13" ht="15">
      <c r="B311" s="5"/>
      <c r="K311" s="19"/>
      <c r="L311" s="19"/>
      <c r="M311" s="10"/>
    </row>
    <row r="312" spans="2:14" ht="15.75" customHeight="1">
      <c r="B312" s="35"/>
      <c r="C312" s="6" t="s">
        <v>46</v>
      </c>
      <c r="D312" s="56" t="s">
        <v>486</v>
      </c>
      <c r="E312" s="58"/>
      <c r="F312" s="58"/>
      <c r="G312" s="58"/>
      <c r="J312" s="28"/>
      <c r="K312" s="19"/>
      <c r="L312" s="19"/>
      <c r="M312" s="10"/>
      <c r="N312" s="6"/>
    </row>
    <row r="313" spans="2:15" ht="15.75" customHeight="1">
      <c r="B313" s="35"/>
      <c r="D313" s="56" t="s">
        <v>487</v>
      </c>
      <c r="E313" s="58"/>
      <c r="F313" s="58"/>
      <c r="G313" s="58"/>
      <c r="J313" s="28" t="s">
        <v>79</v>
      </c>
      <c r="K313" s="19">
        <v>30</v>
      </c>
      <c r="L313" s="20">
        <f>+K313*$K$19</f>
        <v>4.6109850590400026</v>
      </c>
      <c r="M313" s="10">
        <v>36.73</v>
      </c>
      <c r="N313" s="41"/>
      <c r="O313" s="42"/>
    </row>
    <row r="314" spans="2:14" ht="15">
      <c r="B314" s="35"/>
      <c r="C314" s="6"/>
      <c r="D314" s="56"/>
      <c r="E314" s="58"/>
      <c r="F314" s="58"/>
      <c r="G314" s="58"/>
      <c r="J314" s="28"/>
      <c r="K314" s="19"/>
      <c r="L314" s="19"/>
      <c r="M314" s="10"/>
      <c r="N314" s="6"/>
    </row>
    <row r="315" spans="2:5" ht="15">
      <c r="B315" s="35"/>
      <c r="D315" s="59" t="s">
        <v>10</v>
      </c>
      <c r="E315" s="58"/>
    </row>
    <row r="316" ht="15" customHeight="1">
      <c r="E316" s="1" t="s">
        <v>134</v>
      </c>
    </row>
    <row r="317" ht="15" customHeight="1">
      <c r="E317" s="1" t="s">
        <v>151</v>
      </c>
    </row>
    <row r="318" ht="15" customHeight="1">
      <c r="E318" s="1" t="s">
        <v>152</v>
      </c>
    </row>
    <row r="319" ht="15" customHeight="1">
      <c r="E319" s="1" t="s">
        <v>153</v>
      </c>
    </row>
    <row r="320" ht="15" customHeight="1">
      <c r="E320" s="1" t="s">
        <v>154</v>
      </c>
    </row>
    <row r="321" ht="15" customHeight="1">
      <c r="E321" s="1" t="s">
        <v>135</v>
      </c>
    </row>
    <row r="322" ht="15" customHeight="1">
      <c r="E322" s="1" t="s">
        <v>155</v>
      </c>
    </row>
    <row r="323" ht="15" customHeight="1">
      <c r="E323" s="1" t="s">
        <v>57</v>
      </c>
    </row>
    <row r="324" ht="15" customHeight="1">
      <c r="E324" s="1"/>
    </row>
    <row r="325" ht="15">
      <c r="F325" s="22" t="s">
        <v>531</v>
      </c>
    </row>
    <row r="326" ht="15.75" customHeight="1">
      <c r="D326" s="22" t="s">
        <v>489</v>
      </c>
    </row>
    <row r="327" ht="15">
      <c r="B327" s="5"/>
    </row>
    <row r="328" spans="3:8" ht="15" customHeight="1">
      <c r="C328" t="s">
        <v>8</v>
      </c>
      <c r="D328" s="56" t="s">
        <v>156</v>
      </c>
      <c r="E328" s="58"/>
      <c r="F328" s="58"/>
      <c r="G328" s="58"/>
      <c r="H328" s="6"/>
    </row>
    <row r="329" spans="4:15" ht="15.75" customHeight="1">
      <c r="D329" s="56" t="s">
        <v>157</v>
      </c>
      <c r="E329" s="58" t="s">
        <v>79</v>
      </c>
      <c r="F329" s="58"/>
      <c r="G329" s="58"/>
      <c r="H329" s="6"/>
      <c r="J329" s="26" t="s">
        <v>79</v>
      </c>
      <c r="K329" s="3">
        <v>30</v>
      </c>
      <c r="L329" s="3">
        <f>+K329*$K$19</f>
        <v>4.6109850590400026</v>
      </c>
      <c r="M329" s="10">
        <v>134.39</v>
      </c>
      <c r="N329" s="41"/>
      <c r="O329" s="42"/>
    </row>
    <row r="330" ht="15">
      <c r="B330" s="5"/>
    </row>
    <row r="331" spans="3:8" ht="15.75" customHeight="1">
      <c r="C331" t="s">
        <v>15</v>
      </c>
      <c r="D331" s="56" t="s">
        <v>156</v>
      </c>
      <c r="E331" s="58"/>
      <c r="F331" s="58"/>
      <c r="G331" s="58"/>
      <c r="H331" s="6"/>
    </row>
    <row r="332" spans="4:15" ht="15.75" customHeight="1">
      <c r="D332" s="56" t="s">
        <v>158</v>
      </c>
      <c r="E332" s="58" t="s">
        <v>79</v>
      </c>
      <c r="F332" s="58"/>
      <c r="G332" s="58"/>
      <c r="H332" s="6"/>
      <c r="J332" s="26" t="s">
        <v>79</v>
      </c>
      <c r="K332" s="3">
        <v>30</v>
      </c>
      <c r="L332" s="3">
        <f>+K332*$K$19</f>
        <v>4.6109850590400026</v>
      </c>
      <c r="M332" s="10">
        <v>136.78</v>
      </c>
      <c r="N332" s="41"/>
      <c r="O332" s="42"/>
    </row>
    <row r="333" ht="15">
      <c r="B333" s="5"/>
    </row>
    <row r="334" ht="15.75" customHeight="1">
      <c r="D334" s="22" t="s">
        <v>10</v>
      </c>
    </row>
    <row r="335" ht="15.75" customHeight="1">
      <c r="E335" t="s">
        <v>159</v>
      </c>
    </row>
    <row r="336" ht="15.75" customHeight="1">
      <c r="E336" t="s">
        <v>477</v>
      </c>
    </row>
    <row r="337" ht="15.75" customHeight="1">
      <c r="E337" t="s">
        <v>478</v>
      </c>
    </row>
    <row r="338" ht="15.75" customHeight="1">
      <c r="E338" t="s">
        <v>479</v>
      </c>
    </row>
    <row r="339" ht="15.75" customHeight="1">
      <c r="E339" t="s">
        <v>480</v>
      </c>
    </row>
    <row r="340" ht="15.75" customHeight="1">
      <c r="E340" t="s">
        <v>481</v>
      </c>
    </row>
    <row r="341" ht="15.75" customHeight="1">
      <c r="E341" t="s">
        <v>160</v>
      </c>
    </row>
    <row r="342" ht="15.75" customHeight="1">
      <c r="E342" t="s">
        <v>161</v>
      </c>
    </row>
    <row r="343" ht="15.75" customHeight="1">
      <c r="E343" t="s">
        <v>162</v>
      </c>
    </row>
    <row r="344" ht="15.75" customHeight="1">
      <c r="E344" t="s">
        <v>482</v>
      </c>
    </row>
    <row r="345" ht="15.75" customHeight="1">
      <c r="E345" t="s">
        <v>483</v>
      </c>
    </row>
    <row r="346" ht="15.75" customHeight="1">
      <c r="E346" t="s">
        <v>484</v>
      </c>
    </row>
    <row r="347" ht="15.75" customHeight="1">
      <c r="E347" t="s">
        <v>485</v>
      </c>
    </row>
    <row r="348" ht="15.75" customHeight="1">
      <c r="E348" t="s">
        <v>163</v>
      </c>
    </row>
    <row r="349" ht="15.75" customHeight="1">
      <c r="E349" t="s">
        <v>57</v>
      </c>
    </row>
    <row r="351" ht="15.75" customHeight="1">
      <c r="D351" s="22" t="s">
        <v>164</v>
      </c>
    </row>
    <row r="352" ht="15">
      <c r="B352" s="5"/>
    </row>
    <row r="353" spans="2:7" ht="15">
      <c r="B353" s="6" t="s">
        <v>112</v>
      </c>
      <c r="C353" s="6" t="s">
        <v>17</v>
      </c>
      <c r="D353" s="56" t="s">
        <v>165</v>
      </c>
      <c r="E353" s="58"/>
      <c r="F353" s="58"/>
      <c r="G353" s="58"/>
    </row>
    <row r="354" spans="4:15" ht="15">
      <c r="D354" s="56" t="s">
        <v>166</v>
      </c>
      <c r="E354" s="58" t="s">
        <v>85</v>
      </c>
      <c r="F354" s="58"/>
      <c r="G354" s="58"/>
      <c r="J354" s="28" t="s">
        <v>85</v>
      </c>
      <c r="K354" s="19">
        <v>20</v>
      </c>
      <c r="L354" s="20">
        <f>+K354*$K$19</f>
        <v>3.0739900393600017</v>
      </c>
      <c r="M354" s="10">
        <v>24.49</v>
      </c>
      <c r="N354" s="41"/>
      <c r="O354" s="42"/>
    </row>
    <row r="355" spans="2:13" ht="15">
      <c r="B355" s="5"/>
      <c r="K355" s="19"/>
      <c r="L355" s="19"/>
      <c r="M355" s="10"/>
    </row>
    <row r="356" spans="3:13" ht="15" customHeight="1">
      <c r="C356" s="6" t="s">
        <v>22</v>
      </c>
      <c r="D356" s="56" t="s">
        <v>165</v>
      </c>
      <c r="E356" s="58"/>
      <c r="F356" s="58"/>
      <c r="G356" s="58"/>
      <c r="K356" s="19"/>
      <c r="L356" s="19"/>
      <c r="M356" s="10"/>
    </row>
    <row r="357" spans="4:15" ht="15">
      <c r="D357" s="56" t="s">
        <v>167</v>
      </c>
      <c r="E357" s="58" t="s">
        <v>79</v>
      </c>
      <c r="F357" s="58"/>
      <c r="G357" s="58"/>
      <c r="J357" s="28" t="s">
        <v>79</v>
      </c>
      <c r="K357" s="19">
        <v>20</v>
      </c>
      <c r="L357" s="20">
        <f>+K357*$K$19</f>
        <v>3.0739900393600017</v>
      </c>
      <c r="M357" s="10">
        <v>26.12</v>
      </c>
      <c r="N357" s="41"/>
      <c r="O357" s="42"/>
    </row>
    <row r="358" spans="2:13" ht="15">
      <c r="B358" s="5"/>
      <c r="K358" s="19"/>
      <c r="L358" s="19"/>
      <c r="M358" s="10"/>
    </row>
    <row r="359" spans="3:15" ht="15">
      <c r="C359" s="6" t="s">
        <v>37</v>
      </c>
      <c r="D359" s="56" t="s">
        <v>168</v>
      </c>
      <c r="E359" s="58" t="s">
        <v>79</v>
      </c>
      <c r="F359" s="58"/>
      <c r="G359" s="58"/>
      <c r="J359" s="28" t="s">
        <v>79</v>
      </c>
      <c r="K359" s="19">
        <v>20</v>
      </c>
      <c r="L359" s="20">
        <f>+K359*$K$19</f>
        <v>3.0739900393600017</v>
      </c>
      <c r="M359" s="10">
        <v>27.75</v>
      </c>
      <c r="N359" s="41"/>
      <c r="O359" s="42"/>
    </row>
    <row r="360" spans="2:13" ht="15">
      <c r="B360" s="5"/>
      <c r="K360" s="19"/>
      <c r="L360" s="19"/>
      <c r="M360" s="10"/>
    </row>
    <row r="361" spans="2:13" ht="15">
      <c r="B361" s="5"/>
      <c r="D361" s="60" t="s">
        <v>462</v>
      </c>
      <c r="E361" s="58"/>
      <c r="F361" s="58"/>
      <c r="G361" s="58"/>
      <c r="H361" s="58"/>
      <c r="K361" s="19"/>
      <c r="L361" s="19"/>
      <c r="M361" s="10"/>
    </row>
    <row r="362" spans="4:13" ht="15" customHeight="1">
      <c r="D362" s="60" t="s">
        <v>463</v>
      </c>
      <c r="E362" s="58"/>
      <c r="F362" s="58"/>
      <c r="G362" s="58"/>
      <c r="H362" s="58"/>
      <c r="I362" s="13"/>
      <c r="K362" s="19"/>
      <c r="L362" s="19"/>
      <c r="M362" s="10"/>
    </row>
    <row r="363" spans="2:13" ht="15">
      <c r="B363" s="5"/>
      <c r="K363" s="19"/>
      <c r="L363" s="19"/>
      <c r="M363" s="10"/>
    </row>
    <row r="364" spans="3:15" ht="15">
      <c r="C364" s="6" t="s">
        <v>39</v>
      </c>
      <c r="D364" s="56" t="s">
        <v>169</v>
      </c>
      <c r="E364" s="58" t="s">
        <v>170</v>
      </c>
      <c r="F364" s="58"/>
      <c r="G364" s="58"/>
      <c r="J364" s="28" t="s">
        <v>170</v>
      </c>
      <c r="K364" s="19">
        <v>5</v>
      </c>
      <c r="L364" s="20">
        <f>+K364*$K$19</f>
        <v>0.7684975098400004</v>
      </c>
      <c r="M364" s="10">
        <f>6.12*1.5</f>
        <v>9.18</v>
      </c>
      <c r="N364" s="41"/>
      <c r="O364" s="42"/>
    </row>
    <row r="365" spans="2:13" ht="15">
      <c r="B365" s="5"/>
      <c r="K365" s="19"/>
      <c r="L365" s="19"/>
      <c r="M365" s="10"/>
    </row>
    <row r="366" spans="3:15" ht="15">
      <c r="C366" s="6" t="s">
        <v>145</v>
      </c>
      <c r="D366" s="56" t="s">
        <v>171</v>
      </c>
      <c r="E366" s="58" t="s">
        <v>170</v>
      </c>
      <c r="F366" s="58"/>
      <c r="G366" s="58"/>
      <c r="J366" s="28" t="s">
        <v>170</v>
      </c>
      <c r="K366" s="19">
        <v>5</v>
      </c>
      <c r="L366" s="20">
        <f>+K366*$K$19</f>
        <v>0.7684975098400004</v>
      </c>
      <c r="M366" s="10">
        <v>6.12</v>
      </c>
      <c r="N366" s="41"/>
      <c r="O366" s="42"/>
    </row>
    <row r="367" ht="15">
      <c r="B367" s="5"/>
    </row>
    <row r="368" spans="4:7" ht="15">
      <c r="D368" s="59" t="s">
        <v>10</v>
      </c>
      <c r="E368" s="58"/>
      <c r="F368" s="8"/>
      <c r="G368" s="8"/>
    </row>
    <row r="369" ht="15" customHeight="1">
      <c r="E369" s="1" t="s">
        <v>172</v>
      </c>
    </row>
    <row r="370" ht="15" customHeight="1">
      <c r="E370" s="1" t="s">
        <v>173</v>
      </c>
    </row>
    <row r="371" ht="15" customHeight="1">
      <c r="E371" s="1" t="s">
        <v>174</v>
      </c>
    </row>
    <row r="372" ht="15">
      <c r="E372" s="1" t="s">
        <v>175</v>
      </c>
    </row>
    <row r="373" ht="15" customHeight="1">
      <c r="E373" s="1" t="s">
        <v>57</v>
      </c>
    </row>
    <row r="374" ht="15" customHeight="1">
      <c r="E374" s="1"/>
    </row>
    <row r="375" ht="15">
      <c r="F375" s="54" t="s">
        <v>532</v>
      </c>
    </row>
    <row r="376" spans="4:8" ht="23.25" customHeight="1">
      <c r="D376" s="59" t="s">
        <v>176</v>
      </c>
      <c r="E376" s="58"/>
      <c r="F376" s="58"/>
      <c r="G376" s="58"/>
      <c r="H376" s="58"/>
    </row>
    <row r="377" ht="15">
      <c r="B377" s="5"/>
    </row>
    <row r="378" spans="4:8" ht="18.75" customHeight="1">
      <c r="D378" s="60" t="s">
        <v>464</v>
      </c>
      <c r="E378" s="58"/>
      <c r="F378" s="58"/>
      <c r="G378" s="58"/>
      <c r="H378" s="58"/>
    </row>
    <row r="379" spans="4:8" ht="15.75" customHeight="1">
      <c r="D379" s="60" t="s">
        <v>177</v>
      </c>
      <c r="E379" s="58"/>
      <c r="F379" s="58"/>
      <c r="G379" s="58"/>
      <c r="H379" s="58"/>
    </row>
    <row r="380" ht="15">
      <c r="B380" s="5"/>
    </row>
    <row r="381" spans="3:8" ht="15">
      <c r="C381" s="6" t="s">
        <v>8</v>
      </c>
      <c r="D381" s="56" t="s">
        <v>178</v>
      </c>
      <c r="E381" s="58"/>
      <c r="F381" s="58"/>
      <c r="G381" s="58"/>
      <c r="H381" s="6"/>
    </row>
    <row r="382" spans="4:15" ht="15">
      <c r="D382" s="6" t="s">
        <v>179</v>
      </c>
      <c r="J382" s="28" t="s">
        <v>180</v>
      </c>
      <c r="K382" s="19">
        <v>30</v>
      </c>
      <c r="L382" s="20">
        <f>+K382*$K$19</f>
        <v>4.6109850590400026</v>
      </c>
      <c r="M382" s="10">
        <v>36.73</v>
      </c>
      <c r="N382" s="41"/>
      <c r="O382" s="42"/>
    </row>
    <row r="383" spans="2:13" ht="15">
      <c r="B383" s="5"/>
      <c r="K383" s="19"/>
      <c r="L383" s="19"/>
      <c r="M383" s="20"/>
    </row>
    <row r="384" spans="4:13" ht="15">
      <c r="D384" s="59" t="s">
        <v>10</v>
      </c>
      <c r="E384" s="58"/>
      <c r="F384" s="1"/>
      <c r="K384" s="19"/>
      <c r="L384" s="19"/>
      <c r="M384" s="20"/>
    </row>
    <row r="385" spans="5:13" ht="15" customHeight="1">
      <c r="E385" t="s">
        <v>181</v>
      </c>
      <c r="F385" s="1"/>
      <c r="G385" s="1"/>
      <c r="H385" s="1"/>
      <c r="K385" s="19"/>
      <c r="L385" s="19"/>
      <c r="M385" s="20"/>
    </row>
    <row r="386" spans="5:13" ht="15" customHeight="1">
      <c r="E386" t="s">
        <v>182</v>
      </c>
      <c r="F386" s="1"/>
      <c r="G386" s="1"/>
      <c r="H386" s="1"/>
      <c r="K386" s="19"/>
      <c r="L386" s="19"/>
      <c r="M386" s="20"/>
    </row>
    <row r="387" spans="5:13" ht="15" customHeight="1">
      <c r="E387" t="s">
        <v>183</v>
      </c>
      <c r="F387" s="1"/>
      <c r="G387" s="1"/>
      <c r="H387" s="1"/>
      <c r="K387" s="19"/>
      <c r="L387" s="19"/>
      <c r="M387" s="20"/>
    </row>
    <row r="388" spans="5:13" ht="15" customHeight="1">
      <c r="E388" t="s">
        <v>57</v>
      </c>
      <c r="F388" s="1"/>
      <c r="G388" s="1"/>
      <c r="H388" s="1"/>
      <c r="K388" s="19"/>
      <c r="L388" s="19"/>
      <c r="M388" s="20"/>
    </row>
    <row r="389" spans="5:13" ht="15">
      <c r="E389" s="6"/>
      <c r="F389" s="1"/>
      <c r="G389" s="1"/>
      <c r="H389" s="1"/>
      <c r="K389" s="19"/>
      <c r="L389" s="19"/>
      <c r="M389" s="20"/>
    </row>
    <row r="390" spans="3:13" ht="15">
      <c r="C390" s="6" t="s">
        <v>15</v>
      </c>
      <c r="D390" s="56" t="s">
        <v>184</v>
      </c>
      <c r="E390" s="58"/>
      <c r="F390" s="58"/>
      <c r="G390" s="58"/>
      <c r="K390" s="19"/>
      <c r="L390" s="19"/>
      <c r="M390" s="20"/>
    </row>
    <row r="391" spans="4:15" ht="15">
      <c r="D391" s="56" t="s">
        <v>185</v>
      </c>
      <c r="E391" s="58" t="s">
        <v>180</v>
      </c>
      <c r="F391" s="58"/>
      <c r="G391" s="58"/>
      <c r="J391" s="28" t="s">
        <v>180</v>
      </c>
      <c r="K391" s="19">
        <v>60</v>
      </c>
      <c r="L391" s="20">
        <f>+K391*$K$19</f>
        <v>9.221970118080005</v>
      </c>
      <c r="M391" s="10">
        <v>73.46</v>
      </c>
      <c r="N391" s="41"/>
      <c r="O391" s="42"/>
    </row>
    <row r="392" spans="2:13" ht="15">
      <c r="B392" s="5"/>
      <c r="K392" s="19"/>
      <c r="L392" s="19"/>
      <c r="M392" s="20"/>
    </row>
    <row r="393" spans="3:13" ht="15">
      <c r="C393" s="6" t="s">
        <v>17</v>
      </c>
      <c r="D393" s="56" t="s">
        <v>184</v>
      </c>
      <c r="E393" s="58"/>
      <c r="F393" s="58"/>
      <c r="G393" s="58"/>
      <c r="K393" s="19"/>
      <c r="L393" s="19"/>
      <c r="M393" s="20"/>
    </row>
    <row r="394" spans="4:15" ht="15">
      <c r="D394" s="56" t="s">
        <v>186</v>
      </c>
      <c r="E394" s="58" t="s">
        <v>85</v>
      </c>
      <c r="F394" s="58"/>
      <c r="G394" s="58"/>
      <c r="J394" s="28" t="s">
        <v>180</v>
      </c>
      <c r="K394" s="19">
        <v>70</v>
      </c>
      <c r="L394" s="20">
        <f>+K394*$K$19</f>
        <v>10.758965137760006</v>
      </c>
      <c r="M394" s="10">
        <v>85.7</v>
      </c>
      <c r="N394" s="41"/>
      <c r="O394" s="42"/>
    </row>
    <row r="395" spans="2:13" ht="15">
      <c r="B395" s="5"/>
      <c r="K395" s="19"/>
      <c r="L395" s="19"/>
      <c r="M395" s="20"/>
    </row>
    <row r="396" spans="3:13" ht="15">
      <c r="C396" s="6" t="s">
        <v>22</v>
      </c>
      <c r="D396" s="56" t="s">
        <v>187</v>
      </c>
      <c r="E396" s="58"/>
      <c r="F396" s="58"/>
      <c r="G396" s="58"/>
      <c r="K396" s="19"/>
      <c r="L396" s="19"/>
      <c r="M396" s="20"/>
    </row>
    <row r="397" spans="4:15" ht="15">
      <c r="D397" s="56" t="s">
        <v>188</v>
      </c>
      <c r="E397" s="58"/>
      <c r="F397" s="58" t="s">
        <v>85</v>
      </c>
      <c r="G397" s="58"/>
      <c r="J397" s="28" t="s">
        <v>180</v>
      </c>
      <c r="K397" s="19">
        <v>90</v>
      </c>
      <c r="L397" s="20">
        <f>+K397*$K$19</f>
        <v>13.832955177120008</v>
      </c>
      <c r="M397" s="10">
        <v>110.19</v>
      </c>
      <c r="N397" s="41"/>
      <c r="O397" s="42"/>
    </row>
    <row r="398" spans="2:13" ht="15">
      <c r="B398" s="5"/>
      <c r="K398" s="19"/>
      <c r="L398" s="19"/>
      <c r="M398" s="20"/>
    </row>
    <row r="399" spans="3:13" ht="15">
      <c r="C399" s="6" t="s">
        <v>37</v>
      </c>
      <c r="D399" s="56" t="s">
        <v>189</v>
      </c>
      <c r="E399" s="58"/>
      <c r="F399" s="58"/>
      <c r="G399" s="58"/>
      <c r="K399" s="19"/>
      <c r="L399" s="19"/>
      <c r="M399" s="20"/>
    </row>
    <row r="400" spans="4:13" ht="15">
      <c r="D400" s="56" t="s">
        <v>190</v>
      </c>
      <c r="E400" s="58"/>
      <c r="F400" s="58"/>
      <c r="G400" s="58"/>
      <c r="K400" s="19"/>
      <c r="L400" s="19"/>
      <c r="M400" s="20"/>
    </row>
    <row r="401" spans="4:15" ht="15">
      <c r="D401" s="56" t="s">
        <v>191</v>
      </c>
      <c r="E401" s="58"/>
      <c r="F401" s="58" t="s">
        <v>79</v>
      </c>
      <c r="G401" s="58"/>
      <c r="J401" s="28" t="s">
        <v>180</v>
      </c>
      <c r="K401" s="19">
        <v>70</v>
      </c>
      <c r="L401" s="20">
        <f>+K401*$K$19</f>
        <v>10.758965137760006</v>
      </c>
      <c r="M401" s="10">
        <v>85.7</v>
      </c>
      <c r="N401" s="41"/>
      <c r="O401" s="42"/>
    </row>
    <row r="402" ht="15">
      <c r="B402" s="5"/>
    </row>
    <row r="403" spans="4:5" ht="15">
      <c r="D403" s="59" t="s">
        <v>10</v>
      </c>
      <c r="E403" s="58"/>
    </row>
    <row r="404" spans="5:9" ht="15" customHeight="1">
      <c r="E404" t="s">
        <v>192</v>
      </c>
      <c r="F404" s="21"/>
      <c r="I404" s="6"/>
    </row>
    <row r="405" spans="5:9" ht="15" customHeight="1">
      <c r="E405" t="s">
        <v>193</v>
      </c>
      <c r="F405" s="21"/>
      <c r="I405" s="6"/>
    </row>
    <row r="406" spans="5:9" ht="15" customHeight="1">
      <c r="E406" t="s">
        <v>194</v>
      </c>
      <c r="F406" s="21"/>
      <c r="I406" s="6"/>
    </row>
    <row r="407" spans="5:9" ht="15" customHeight="1">
      <c r="E407" t="s">
        <v>195</v>
      </c>
      <c r="F407" s="21"/>
      <c r="I407" s="6"/>
    </row>
    <row r="408" spans="5:9" ht="15" customHeight="1">
      <c r="E408" t="s">
        <v>136</v>
      </c>
      <c r="F408" s="21"/>
      <c r="I408" s="6"/>
    </row>
    <row r="409" spans="6:9" ht="15" customHeight="1">
      <c r="F409" s="21"/>
      <c r="I409" s="6"/>
    </row>
    <row r="410" spans="6:9" ht="15" customHeight="1">
      <c r="F410" s="54" t="s">
        <v>533</v>
      </c>
      <c r="I410" s="6"/>
    </row>
    <row r="411" spans="4:9" ht="15" customHeight="1">
      <c r="D411" s="59" t="s">
        <v>491</v>
      </c>
      <c r="E411" s="58"/>
      <c r="F411" s="58"/>
      <c r="G411" s="58"/>
      <c r="H411" s="58"/>
      <c r="I411" s="6"/>
    </row>
    <row r="412" ht="15">
      <c r="I412" s="6"/>
    </row>
    <row r="413" spans="2:9" ht="13.5" customHeight="1">
      <c r="B413" s="13"/>
      <c r="C413" s="1"/>
      <c r="D413" s="60" t="s">
        <v>196</v>
      </c>
      <c r="E413" s="66"/>
      <c r="F413" s="66"/>
      <c r="G413" s="66"/>
      <c r="H413" s="66"/>
      <c r="I413" s="1"/>
    </row>
    <row r="414" spans="2:9" ht="13.5" customHeight="1">
      <c r="B414" s="13"/>
      <c r="C414" s="1"/>
      <c r="D414" s="60" t="s">
        <v>197</v>
      </c>
      <c r="E414" s="66"/>
      <c r="F414" s="66"/>
      <c r="G414" s="66"/>
      <c r="H414" s="66"/>
      <c r="I414" s="1"/>
    </row>
    <row r="415" spans="2:9" ht="13.5" customHeight="1">
      <c r="B415" s="13"/>
      <c r="C415" s="1"/>
      <c r="D415" s="60" t="s">
        <v>198</v>
      </c>
      <c r="E415" s="66"/>
      <c r="F415" s="66"/>
      <c r="G415" s="66"/>
      <c r="H415" s="66"/>
      <c r="I415" s="1"/>
    </row>
    <row r="416" ht="15">
      <c r="B416" s="5"/>
    </row>
    <row r="417" spans="3:15" ht="15">
      <c r="C417" s="6" t="s">
        <v>8</v>
      </c>
      <c r="D417" s="56" t="s">
        <v>199</v>
      </c>
      <c r="E417" s="58"/>
      <c r="F417" s="58"/>
      <c r="G417" s="58"/>
      <c r="H417" s="6"/>
      <c r="J417" s="28" t="s">
        <v>200</v>
      </c>
      <c r="K417" s="19">
        <v>5</v>
      </c>
      <c r="L417" s="20">
        <f>+K417*$K$19</f>
        <v>0.7684975098400004</v>
      </c>
      <c r="M417" s="10">
        <v>6.12</v>
      </c>
      <c r="N417" s="41"/>
      <c r="O417" s="42"/>
    </row>
    <row r="418" spans="2:13" ht="15">
      <c r="B418" s="5"/>
      <c r="K418" s="19"/>
      <c r="L418" s="19"/>
      <c r="M418" s="10"/>
    </row>
    <row r="419" spans="3:15" ht="15">
      <c r="C419" s="6" t="s">
        <v>15</v>
      </c>
      <c r="D419" s="56" t="s">
        <v>201</v>
      </c>
      <c r="E419" s="58"/>
      <c r="F419" s="58"/>
      <c r="G419" s="58"/>
      <c r="J419" s="28" t="s">
        <v>200</v>
      </c>
      <c r="K419" s="19">
        <v>5</v>
      </c>
      <c r="L419" s="20">
        <f>+K419*$K$19</f>
        <v>0.7684975098400004</v>
      </c>
      <c r="M419" s="10">
        <f>6.12*1.2</f>
        <v>7.343999999999999</v>
      </c>
      <c r="N419" s="41"/>
      <c r="O419" s="42"/>
    </row>
    <row r="420" spans="2:13" ht="15">
      <c r="B420" s="5"/>
      <c r="K420" s="19"/>
      <c r="L420" s="19"/>
      <c r="M420" s="10"/>
    </row>
    <row r="421" spans="3:15" ht="15">
      <c r="C421" s="6" t="s">
        <v>17</v>
      </c>
      <c r="D421" s="56" t="s">
        <v>202</v>
      </c>
      <c r="E421" s="58"/>
      <c r="F421" s="58"/>
      <c r="G421" s="58"/>
      <c r="H421" s="6"/>
      <c r="J421" s="28" t="s">
        <v>140</v>
      </c>
      <c r="K421" s="19">
        <v>5</v>
      </c>
      <c r="L421" s="20">
        <f>+K421*$K$19</f>
        <v>0.7684975098400004</v>
      </c>
      <c r="M421" s="10">
        <f>6.12*0.8</f>
        <v>4.896000000000001</v>
      </c>
      <c r="N421" s="41"/>
      <c r="O421" s="42"/>
    </row>
    <row r="422" spans="2:13" ht="15">
      <c r="B422" s="5"/>
      <c r="D422" s="56"/>
      <c r="E422" s="58"/>
      <c r="F422" s="58"/>
      <c r="G422" s="58"/>
      <c r="H422" s="6"/>
      <c r="K422" s="19"/>
      <c r="L422" s="19"/>
      <c r="M422" s="10"/>
    </row>
    <row r="423" spans="3:15" ht="15">
      <c r="C423" s="6" t="s">
        <v>22</v>
      </c>
      <c r="D423" s="56" t="s">
        <v>203</v>
      </c>
      <c r="E423" s="58"/>
      <c r="F423" s="58"/>
      <c r="G423" s="58"/>
      <c r="H423" s="6"/>
      <c r="J423" s="28" t="s">
        <v>200</v>
      </c>
      <c r="K423" s="19">
        <v>5</v>
      </c>
      <c r="L423" s="20">
        <f>+K423*$K$19</f>
        <v>0.7684975098400004</v>
      </c>
      <c r="M423" s="10">
        <f>6.12*1.25</f>
        <v>7.65</v>
      </c>
      <c r="N423" s="41"/>
      <c r="O423" s="42"/>
    </row>
    <row r="424" spans="2:13" ht="15">
      <c r="B424" s="5"/>
      <c r="D424" s="56"/>
      <c r="E424" s="58"/>
      <c r="F424" s="58"/>
      <c r="G424" s="58"/>
      <c r="H424" s="6"/>
      <c r="K424" s="19"/>
      <c r="L424" s="19"/>
      <c r="M424" s="10"/>
    </row>
    <row r="425" spans="3:15" ht="15">
      <c r="C425" s="6" t="s">
        <v>37</v>
      </c>
      <c r="D425" s="56" t="s">
        <v>204</v>
      </c>
      <c r="E425" s="58"/>
      <c r="F425" s="58"/>
      <c r="G425" s="58"/>
      <c r="H425" s="6"/>
      <c r="J425" s="28" t="s">
        <v>200</v>
      </c>
      <c r="K425" s="19">
        <v>20</v>
      </c>
      <c r="L425" s="20">
        <f>+K425*$K$19</f>
        <v>3.0739900393600017</v>
      </c>
      <c r="M425" s="10">
        <v>24.49</v>
      </c>
      <c r="N425" s="41"/>
      <c r="O425" s="42"/>
    </row>
    <row r="426" spans="2:13" ht="15">
      <c r="B426" s="5"/>
      <c r="D426" s="56"/>
      <c r="E426" s="58"/>
      <c r="F426" s="58"/>
      <c r="G426" s="58"/>
      <c r="H426" s="6"/>
      <c r="K426" s="19"/>
      <c r="L426" s="19"/>
      <c r="M426" s="10"/>
    </row>
    <row r="427" spans="3:15" ht="15">
      <c r="C427" s="6" t="s">
        <v>39</v>
      </c>
      <c r="D427" s="56" t="s">
        <v>205</v>
      </c>
      <c r="E427" s="58"/>
      <c r="F427" s="58"/>
      <c r="G427" s="58"/>
      <c r="H427" s="6"/>
      <c r="J427" s="28" t="s">
        <v>170</v>
      </c>
      <c r="K427" s="19">
        <v>20</v>
      </c>
      <c r="L427" s="20">
        <f>+K427*$K$19</f>
        <v>3.0739900393600017</v>
      </c>
      <c r="M427" s="10">
        <v>26.93</v>
      </c>
      <c r="N427" s="41"/>
      <c r="O427" s="42"/>
    </row>
    <row r="428" spans="2:13" ht="15">
      <c r="B428" s="5"/>
      <c r="D428" s="56"/>
      <c r="E428" s="58"/>
      <c r="F428" s="58"/>
      <c r="G428" s="58"/>
      <c r="H428" s="6"/>
      <c r="K428" s="19"/>
      <c r="L428" s="19"/>
      <c r="M428" s="10"/>
    </row>
    <row r="429" spans="3:15" ht="15">
      <c r="C429" s="6" t="s">
        <v>145</v>
      </c>
      <c r="D429" s="56" t="s">
        <v>206</v>
      </c>
      <c r="E429" s="58"/>
      <c r="F429" s="58"/>
      <c r="G429" s="58"/>
      <c r="H429" s="6"/>
      <c r="J429" s="28" t="s">
        <v>170</v>
      </c>
      <c r="K429" s="19">
        <v>20</v>
      </c>
      <c r="L429" s="20">
        <f>+K429*$K$19</f>
        <v>3.0739900393600017</v>
      </c>
      <c r="M429" s="10">
        <v>29.38</v>
      </c>
      <c r="N429" s="41"/>
      <c r="O429" s="42"/>
    </row>
    <row r="430" ht="15">
      <c r="B430" s="5"/>
    </row>
    <row r="431" spans="4:5" ht="15">
      <c r="D431" s="59" t="s">
        <v>10</v>
      </c>
      <c r="E431" s="58"/>
    </row>
    <row r="432" spans="5:6" ht="15" customHeight="1">
      <c r="E432" t="s">
        <v>207</v>
      </c>
      <c r="F432" s="21"/>
    </row>
    <row r="433" spans="5:6" ht="15" customHeight="1">
      <c r="E433" t="s">
        <v>194</v>
      </c>
      <c r="F433" s="21"/>
    </row>
    <row r="434" spans="5:6" ht="15" customHeight="1">
      <c r="E434" t="s">
        <v>174</v>
      </c>
      <c r="F434" s="21"/>
    </row>
    <row r="435" spans="5:6" ht="15">
      <c r="E435" t="s">
        <v>175</v>
      </c>
      <c r="F435" s="21"/>
    </row>
    <row r="436" spans="5:6" ht="15" customHeight="1">
      <c r="E436" t="s">
        <v>13</v>
      </c>
      <c r="F436" s="21"/>
    </row>
    <row r="437" ht="15" customHeight="1">
      <c r="F437" s="21"/>
    </row>
    <row r="438" ht="15">
      <c r="F438" s="54" t="s">
        <v>534</v>
      </c>
    </row>
    <row r="439" spans="4:6" ht="15">
      <c r="D439" s="59" t="s">
        <v>208</v>
      </c>
      <c r="E439" s="58"/>
      <c r="F439" s="58"/>
    </row>
    <row r="440" spans="4:8" ht="14.25" customHeight="1">
      <c r="D440" s="60" t="s">
        <v>209</v>
      </c>
      <c r="E440" s="58"/>
      <c r="F440" s="58"/>
      <c r="G440" s="58"/>
      <c r="H440" s="58"/>
    </row>
    <row r="441" spans="4:8" ht="15">
      <c r="D441" s="60" t="s">
        <v>210</v>
      </c>
      <c r="E441" s="58"/>
      <c r="F441" s="58"/>
      <c r="G441" s="58"/>
      <c r="H441" s="58"/>
    </row>
    <row r="442" spans="4:8" ht="15">
      <c r="D442" s="59" t="s">
        <v>211</v>
      </c>
      <c r="E442" s="58"/>
      <c r="F442" s="58"/>
      <c r="G442" s="58"/>
      <c r="H442" s="58"/>
    </row>
    <row r="443" ht="15">
      <c r="B443" s="5"/>
    </row>
    <row r="444" spans="3:15" ht="15">
      <c r="C444" s="6" t="s">
        <v>8</v>
      </c>
      <c r="D444" s="56" t="s">
        <v>212</v>
      </c>
      <c r="E444" s="58" t="s">
        <v>79</v>
      </c>
      <c r="F444" s="58"/>
      <c r="G444" s="58"/>
      <c r="J444" s="28" t="s">
        <v>79</v>
      </c>
      <c r="K444" s="3">
        <v>5</v>
      </c>
      <c r="L444" s="15">
        <f>+K444*$K$19</f>
        <v>0.7684975098400004</v>
      </c>
      <c r="M444" s="10">
        <v>6.12</v>
      </c>
      <c r="N444" s="41"/>
      <c r="O444" s="42"/>
    </row>
    <row r="445" ht="15">
      <c r="B445" s="5"/>
    </row>
    <row r="446" spans="3:15" ht="15">
      <c r="C446" s="6" t="s">
        <v>15</v>
      </c>
      <c r="D446" s="56" t="s">
        <v>213</v>
      </c>
      <c r="E446" s="58" t="s">
        <v>85</v>
      </c>
      <c r="F446" s="58"/>
      <c r="G446" s="58"/>
      <c r="J446" s="28" t="s">
        <v>85</v>
      </c>
      <c r="K446" s="3">
        <v>30</v>
      </c>
      <c r="L446" s="15">
        <f>+K446*$K$19</f>
        <v>4.6109850590400026</v>
      </c>
      <c r="M446" s="10">
        <v>36.73</v>
      </c>
      <c r="N446" s="41"/>
      <c r="O446" s="42"/>
    </row>
    <row r="447" spans="2:7" ht="15">
      <c r="B447" s="5"/>
      <c r="D447" s="56"/>
      <c r="E447" s="58"/>
      <c r="F447" s="58"/>
      <c r="G447" s="58"/>
    </row>
    <row r="448" spans="3:15" ht="15">
      <c r="C448" s="6" t="s">
        <v>17</v>
      </c>
      <c r="D448" s="56" t="s">
        <v>214</v>
      </c>
      <c r="E448" s="58" t="s">
        <v>79</v>
      </c>
      <c r="F448" s="58"/>
      <c r="G448" s="58"/>
      <c r="J448" s="28" t="s">
        <v>79</v>
      </c>
      <c r="K448" s="3">
        <v>30</v>
      </c>
      <c r="L448" s="15">
        <f>+K448*$K$19</f>
        <v>4.6109850590400026</v>
      </c>
      <c r="M448" s="10">
        <v>36.73</v>
      </c>
      <c r="N448" s="41"/>
      <c r="O448" s="42"/>
    </row>
    <row r="449" spans="2:7" ht="15">
      <c r="B449" s="5"/>
      <c r="D449" s="56"/>
      <c r="E449" s="58"/>
      <c r="F449" s="58"/>
      <c r="G449" s="58"/>
    </row>
    <row r="450" spans="3:15" ht="15">
      <c r="C450" s="6" t="s">
        <v>22</v>
      </c>
      <c r="D450" s="56" t="s">
        <v>215</v>
      </c>
      <c r="E450" s="58" t="s">
        <v>79</v>
      </c>
      <c r="F450" s="58"/>
      <c r="G450" s="58"/>
      <c r="J450" s="28" t="s">
        <v>79</v>
      </c>
      <c r="K450" s="3">
        <v>5</v>
      </c>
      <c r="L450" s="15">
        <f>+K450*$K$19</f>
        <v>0.7684975098400004</v>
      </c>
      <c r="M450" s="10">
        <v>6.12</v>
      </c>
      <c r="N450" s="41"/>
      <c r="O450" s="42"/>
    </row>
    <row r="451" spans="3:10" ht="15">
      <c r="C451" s="6"/>
      <c r="D451" s="6"/>
      <c r="E451" s="1"/>
      <c r="F451" s="1"/>
      <c r="G451" s="1"/>
      <c r="J451" s="28"/>
    </row>
    <row r="452" spans="3:15" ht="15">
      <c r="C452" s="6" t="s">
        <v>37</v>
      </c>
      <c r="D452" s="56" t="s">
        <v>216</v>
      </c>
      <c r="E452" s="58" t="s">
        <v>79</v>
      </c>
      <c r="F452" s="58"/>
      <c r="G452" s="58"/>
      <c r="J452" s="28" t="s">
        <v>79</v>
      </c>
      <c r="K452" s="3">
        <v>5</v>
      </c>
      <c r="L452" s="15">
        <f>+K452*$K$19</f>
        <v>0.7684975098400004</v>
      </c>
      <c r="M452" s="10">
        <f>6.12*1.25</f>
        <v>7.65</v>
      </c>
      <c r="N452" s="41"/>
      <c r="O452" s="42"/>
    </row>
    <row r="453" spans="2:7" ht="15">
      <c r="B453" s="5"/>
      <c r="D453" s="56"/>
      <c r="E453" s="58"/>
      <c r="F453" s="58"/>
      <c r="G453" s="58"/>
    </row>
    <row r="454" spans="3:15" ht="15">
      <c r="C454" s="6" t="s">
        <v>39</v>
      </c>
      <c r="D454" s="56" t="s">
        <v>217</v>
      </c>
      <c r="E454" s="58" t="s">
        <v>79</v>
      </c>
      <c r="F454" s="58"/>
      <c r="G454" s="58"/>
      <c r="J454" s="28" t="s">
        <v>79</v>
      </c>
      <c r="K454" s="3">
        <v>5</v>
      </c>
      <c r="L454" s="15">
        <f>+K454*$K$19</f>
        <v>0.7684975098400004</v>
      </c>
      <c r="M454" s="10">
        <v>6.12</v>
      </c>
      <c r="N454" s="41"/>
      <c r="O454" s="42"/>
    </row>
    <row r="455" spans="2:7" ht="15">
      <c r="B455" s="5"/>
      <c r="D455" s="56"/>
      <c r="E455" s="58"/>
      <c r="F455" s="58"/>
      <c r="G455" s="58"/>
    </row>
    <row r="456" spans="3:15" ht="15">
      <c r="C456" s="6" t="s">
        <v>145</v>
      </c>
      <c r="D456" s="56" t="s">
        <v>218</v>
      </c>
      <c r="E456" s="58" t="s">
        <v>79</v>
      </c>
      <c r="F456" s="58"/>
      <c r="G456" s="58"/>
      <c r="J456" s="28" t="s">
        <v>79</v>
      </c>
      <c r="K456" s="3">
        <v>5</v>
      </c>
      <c r="L456" s="15">
        <f>+K456*$K$19</f>
        <v>0.7684975098400004</v>
      </c>
      <c r="M456" s="10">
        <f>6.12*1.25</f>
        <v>7.65</v>
      </c>
      <c r="N456" s="41"/>
      <c r="O456" s="42"/>
    </row>
    <row r="457" spans="2:7" ht="15">
      <c r="B457" s="5"/>
      <c r="D457" s="56"/>
      <c r="E457" s="58"/>
      <c r="F457" s="58"/>
      <c r="G457" s="58"/>
    </row>
    <row r="458" spans="3:7" ht="15">
      <c r="C458" s="6" t="s">
        <v>147</v>
      </c>
      <c r="D458" s="56" t="s">
        <v>425</v>
      </c>
      <c r="E458" s="58"/>
      <c r="F458" s="58"/>
      <c r="G458" s="58"/>
    </row>
    <row r="459" spans="4:15" ht="15">
      <c r="D459" s="56" t="s">
        <v>219</v>
      </c>
      <c r="E459" s="58"/>
      <c r="F459" s="58"/>
      <c r="G459" s="58" t="s">
        <v>85</v>
      </c>
      <c r="J459" s="28" t="s">
        <v>79</v>
      </c>
      <c r="K459" s="3">
        <v>25</v>
      </c>
      <c r="L459" s="15">
        <f>+K459*$K$19</f>
        <v>3.842487549200002</v>
      </c>
      <c r="M459" s="10">
        <v>30.61</v>
      </c>
      <c r="N459" s="41"/>
      <c r="O459" s="42"/>
    </row>
    <row r="460" spans="2:7" ht="15">
      <c r="B460" s="5"/>
      <c r="D460" s="56"/>
      <c r="E460" s="58"/>
      <c r="F460" s="58"/>
      <c r="G460" s="58"/>
    </row>
    <row r="461" spans="3:7" ht="15">
      <c r="C461" s="6" t="s">
        <v>150</v>
      </c>
      <c r="D461" s="56" t="s">
        <v>426</v>
      </c>
      <c r="E461" s="58"/>
      <c r="F461" s="58"/>
      <c r="G461" s="58"/>
    </row>
    <row r="462" spans="4:15" ht="15">
      <c r="D462" s="56" t="s">
        <v>220</v>
      </c>
      <c r="E462" s="58" t="s">
        <v>79</v>
      </c>
      <c r="F462" s="58"/>
      <c r="G462" s="58"/>
      <c r="J462" s="28" t="s">
        <v>79</v>
      </c>
      <c r="K462" s="3">
        <v>30</v>
      </c>
      <c r="L462" s="15">
        <f>+K462*$K$19</f>
        <v>4.6109850590400026</v>
      </c>
      <c r="M462" s="10">
        <v>36.73</v>
      </c>
      <c r="N462" s="41"/>
      <c r="O462" s="42"/>
    </row>
    <row r="463" ht="15">
      <c r="B463" s="5"/>
    </row>
    <row r="464" spans="3:15" ht="35.25" customHeight="1">
      <c r="C464" s="6" t="s">
        <v>221</v>
      </c>
      <c r="D464" s="56" t="s">
        <v>427</v>
      </c>
      <c r="E464" s="58"/>
      <c r="F464" s="58"/>
      <c r="G464" s="58"/>
      <c r="H464" s="58"/>
      <c r="J464" s="28" t="s">
        <v>79</v>
      </c>
      <c r="K464" s="3">
        <v>50</v>
      </c>
      <c r="L464" s="15">
        <f>+K464*$K$19</f>
        <v>7.684975098400004</v>
      </c>
      <c r="M464" s="10">
        <v>61.22</v>
      </c>
      <c r="N464" s="41"/>
      <c r="O464" s="42"/>
    </row>
    <row r="465" ht="15">
      <c r="B465" s="5"/>
    </row>
    <row r="466" spans="3:10" ht="18" customHeight="1">
      <c r="C466" t="s">
        <v>222</v>
      </c>
      <c r="D466" s="56" t="s">
        <v>428</v>
      </c>
      <c r="E466" s="58"/>
      <c r="F466" s="58"/>
      <c r="G466" s="58"/>
      <c r="H466" s="58"/>
      <c r="J466" s="28"/>
    </row>
    <row r="467" spans="4:15" ht="17.25" customHeight="1">
      <c r="D467" s="56" t="s">
        <v>223</v>
      </c>
      <c r="E467" s="58" t="s">
        <v>224</v>
      </c>
      <c r="F467" s="58"/>
      <c r="G467" s="58"/>
      <c r="J467" s="28" t="s">
        <v>225</v>
      </c>
      <c r="K467" s="3">
        <v>20</v>
      </c>
      <c r="L467" s="15">
        <f>+K467*$K$19</f>
        <v>3.0739900393600017</v>
      </c>
      <c r="M467" s="10">
        <v>24.49</v>
      </c>
      <c r="N467" s="41"/>
      <c r="O467" s="42"/>
    </row>
    <row r="468" ht="15">
      <c r="B468" s="5"/>
    </row>
    <row r="469" spans="3:15" ht="33" customHeight="1">
      <c r="C469" s="6" t="s">
        <v>226</v>
      </c>
      <c r="D469" s="56" t="s">
        <v>227</v>
      </c>
      <c r="E469" s="58" t="s">
        <v>85</v>
      </c>
      <c r="F469" s="58"/>
      <c r="G469" s="58"/>
      <c r="H469" s="58"/>
      <c r="J469" s="28" t="s">
        <v>85</v>
      </c>
      <c r="K469" s="3">
        <v>20</v>
      </c>
      <c r="L469" s="15">
        <f>+K469*$K$19</f>
        <v>3.0739900393600017</v>
      </c>
      <c r="M469" s="10">
        <v>24.49</v>
      </c>
      <c r="N469" s="41"/>
      <c r="O469" s="42"/>
    </row>
    <row r="470" ht="15">
      <c r="B470" s="6"/>
    </row>
    <row r="471" spans="3:8" ht="31.5" customHeight="1">
      <c r="C471" s="25" t="s">
        <v>228</v>
      </c>
      <c r="D471" s="56" t="s">
        <v>465</v>
      </c>
      <c r="E471" s="58"/>
      <c r="F471" s="58"/>
      <c r="G471" s="58"/>
      <c r="H471" s="58"/>
    </row>
    <row r="472" spans="4:15" ht="15.75" customHeight="1">
      <c r="D472" s="56" t="s">
        <v>466</v>
      </c>
      <c r="E472" s="58"/>
      <c r="F472" s="58"/>
      <c r="G472" s="58"/>
      <c r="H472" s="58"/>
      <c r="J472" s="28" t="s">
        <v>79</v>
      </c>
      <c r="K472" s="3">
        <v>80</v>
      </c>
      <c r="L472" s="15">
        <f>+K472*$K$19</f>
        <v>12.295960157440007</v>
      </c>
      <c r="M472" s="10">
        <v>97.94</v>
      </c>
      <c r="N472" s="41"/>
      <c r="O472" s="42"/>
    </row>
    <row r="473" spans="4:13" ht="15">
      <c r="D473" s="56"/>
      <c r="E473" s="58"/>
      <c r="F473" s="58"/>
      <c r="G473" s="58"/>
      <c r="J473" s="28"/>
      <c r="L473" s="15"/>
      <c r="M473" s="10"/>
    </row>
    <row r="474" spans="3:15" ht="15">
      <c r="C474" s="6" t="s">
        <v>229</v>
      </c>
      <c r="D474" s="56" t="s">
        <v>230</v>
      </c>
      <c r="E474" s="58" t="s">
        <v>79</v>
      </c>
      <c r="F474" s="58"/>
      <c r="G474" s="58"/>
      <c r="J474" s="28" t="s">
        <v>79</v>
      </c>
      <c r="K474" s="3">
        <v>5</v>
      </c>
      <c r="L474" s="15">
        <f>+K474*$K$19</f>
        <v>0.7684975098400004</v>
      </c>
      <c r="M474" s="10">
        <v>6.12</v>
      </c>
      <c r="N474" s="41"/>
      <c r="O474" s="42"/>
    </row>
    <row r="475" spans="3:10" ht="15">
      <c r="C475" s="6"/>
      <c r="D475" s="6"/>
      <c r="E475" s="1"/>
      <c r="F475" s="1"/>
      <c r="G475" s="1"/>
      <c r="J475" s="28"/>
    </row>
    <row r="476" spans="3:15" ht="15">
      <c r="C476" s="6" t="s">
        <v>231</v>
      </c>
      <c r="D476" s="56" t="s">
        <v>232</v>
      </c>
      <c r="E476" s="58" t="s">
        <v>85</v>
      </c>
      <c r="F476" s="58"/>
      <c r="G476" s="58"/>
      <c r="J476" s="28" t="s">
        <v>85</v>
      </c>
      <c r="K476" s="3">
        <v>5</v>
      </c>
      <c r="L476" s="15">
        <f>+K476*$K$19</f>
        <v>0.7684975098400004</v>
      </c>
      <c r="M476" s="10">
        <v>6.12</v>
      </c>
      <c r="N476" s="41"/>
      <c r="O476" s="42"/>
    </row>
    <row r="477" spans="2:7" ht="15">
      <c r="B477" s="5"/>
      <c r="D477" s="56"/>
      <c r="E477" s="58"/>
      <c r="F477" s="58"/>
      <c r="G477" s="58"/>
    </row>
    <row r="478" spans="3:15" ht="15">
      <c r="C478" s="6" t="s">
        <v>233</v>
      </c>
      <c r="D478" s="56" t="s">
        <v>234</v>
      </c>
      <c r="E478" s="58" t="s">
        <v>85</v>
      </c>
      <c r="F478" s="58"/>
      <c r="G478" s="58"/>
      <c r="J478" s="28" t="s">
        <v>85</v>
      </c>
      <c r="K478" s="3">
        <v>20</v>
      </c>
      <c r="L478" s="15">
        <f>+K478*$K$19</f>
        <v>3.0739900393600017</v>
      </c>
      <c r="M478" s="10">
        <v>25.99</v>
      </c>
      <c r="N478" s="41"/>
      <c r="O478" s="42"/>
    </row>
    <row r="479" spans="2:7" ht="15">
      <c r="B479" s="5"/>
      <c r="D479" s="56"/>
      <c r="E479" s="58"/>
      <c r="F479" s="58"/>
      <c r="G479" s="58"/>
    </row>
    <row r="480" spans="3:15" ht="15">
      <c r="C480" s="6" t="s">
        <v>235</v>
      </c>
      <c r="D480" s="56" t="s">
        <v>236</v>
      </c>
      <c r="E480" s="58" t="s">
        <v>85</v>
      </c>
      <c r="F480" s="58"/>
      <c r="G480" s="58"/>
      <c r="J480" s="28" t="s">
        <v>85</v>
      </c>
      <c r="K480" s="3">
        <v>20</v>
      </c>
      <c r="L480" s="15">
        <f>+K480*$K$19</f>
        <v>3.0739900393600017</v>
      </c>
      <c r="M480" s="10">
        <v>24.49</v>
      </c>
      <c r="N480" s="41"/>
      <c r="O480" s="42"/>
    </row>
    <row r="481" spans="2:6" ht="15">
      <c r="B481" s="5"/>
      <c r="F481" s="54" t="s">
        <v>535</v>
      </c>
    </row>
    <row r="482" spans="2:6" ht="15">
      <c r="B482" s="5"/>
      <c r="D482" s="59" t="s">
        <v>536</v>
      </c>
      <c r="E482" s="58"/>
      <c r="F482" s="58"/>
    </row>
    <row r="483" spans="2:8" ht="15">
      <c r="B483" s="5"/>
      <c r="D483" s="60" t="s">
        <v>209</v>
      </c>
      <c r="E483" s="58"/>
      <c r="F483" s="58"/>
      <c r="G483" s="58"/>
      <c r="H483" s="58"/>
    </row>
    <row r="484" spans="2:8" ht="15">
      <c r="B484" s="5"/>
      <c r="D484" s="60" t="s">
        <v>210</v>
      </c>
      <c r="E484" s="58"/>
      <c r="F484" s="58"/>
      <c r="G484" s="58"/>
      <c r="H484" s="58"/>
    </row>
    <row r="485" spans="2:8" ht="15">
      <c r="B485" s="5"/>
      <c r="D485" s="59" t="s">
        <v>211</v>
      </c>
      <c r="E485" s="58"/>
      <c r="F485" s="58"/>
      <c r="G485" s="58"/>
      <c r="H485" s="58"/>
    </row>
    <row r="486" spans="2:6" ht="15">
      <c r="B486" s="5"/>
      <c r="F486" s="54"/>
    </row>
    <row r="487" spans="3:7" ht="15">
      <c r="C487" s="6" t="s">
        <v>8</v>
      </c>
      <c r="D487" s="56" t="s">
        <v>237</v>
      </c>
      <c r="E487" s="58"/>
      <c r="F487" s="58"/>
      <c r="G487" s="58"/>
    </row>
    <row r="488" spans="4:15" ht="15">
      <c r="D488" s="56" t="s">
        <v>238</v>
      </c>
      <c r="E488" s="58" t="s">
        <v>79</v>
      </c>
      <c r="F488" s="58"/>
      <c r="G488" s="58"/>
      <c r="J488" s="28" t="s">
        <v>85</v>
      </c>
      <c r="K488" s="3">
        <v>20</v>
      </c>
      <c r="L488" s="15">
        <f>+K488*$K$19</f>
        <v>3.0739900393600017</v>
      </c>
      <c r="M488" s="10">
        <v>24.49</v>
      </c>
      <c r="N488" s="41"/>
      <c r="O488" s="42"/>
    </row>
    <row r="489" ht="15">
      <c r="B489" s="5"/>
    </row>
    <row r="490" spans="4:5" ht="15.75" customHeight="1">
      <c r="D490" s="59" t="s">
        <v>10</v>
      </c>
      <c r="E490" s="59"/>
    </row>
    <row r="491" spans="5:8" ht="15">
      <c r="E491" s="56" t="s">
        <v>239</v>
      </c>
      <c r="F491" s="58"/>
      <c r="G491" s="58"/>
      <c r="H491" s="58"/>
    </row>
    <row r="492" spans="5:8" ht="15">
      <c r="E492" s="56" t="s">
        <v>240</v>
      </c>
      <c r="F492" s="58"/>
      <c r="G492" s="58"/>
      <c r="H492" s="58"/>
    </row>
    <row r="493" spans="5:8" ht="15">
      <c r="E493" s="56" t="s">
        <v>241</v>
      </c>
      <c r="F493" s="58"/>
      <c r="G493" s="58"/>
      <c r="H493" s="58"/>
    </row>
    <row r="494" ht="15">
      <c r="B494" s="6"/>
    </row>
    <row r="495" spans="3:8" ht="15">
      <c r="C495" s="6" t="s">
        <v>15</v>
      </c>
      <c r="D495" s="56" t="s">
        <v>242</v>
      </c>
      <c r="E495" s="58"/>
      <c r="F495" s="58"/>
      <c r="G495" s="58"/>
      <c r="H495" s="6"/>
    </row>
    <row r="496" spans="4:8" ht="15">
      <c r="D496" s="56" t="s">
        <v>243</v>
      </c>
      <c r="E496" s="58"/>
      <c r="F496" s="58"/>
      <c r="G496" s="58"/>
      <c r="H496" s="6"/>
    </row>
    <row r="497" spans="4:15" ht="15" customHeight="1">
      <c r="D497" s="56" t="s">
        <v>244</v>
      </c>
      <c r="E497" s="58" t="s">
        <v>79</v>
      </c>
      <c r="F497" s="58"/>
      <c r="G497" s="58"/>
      <c r="H497" s="6"/>
      <c r="J497" s="29" t="s">
        <v>245</v>
      </c>
      <c r="K497" s="3">
        <v>20</v>
      </c>
      <c r="L497" s="15">
        <f>+K497*$K$19</f>
        <v>3.0739900393600017</v>
      </c>
      <c r="M497" s="10">
        <v>24.49</v>
      </c>
      <c r="N497" s="41"/>
      <c r="O497" s="42"/>
    </row>
    <row r="498" ht="15">
      <c r="B498" s="5"/>
    </row>
    <row r="499" spans="4:5" ht="15">
      <c r="D499" s="59" t="s">
        <v>10</v>
      </c>
      <c r="E499" s="59"/>
    </row>
    <row r="500" ht="15" customHeight="1">
      <c r="E500" t="s">
        <v>88</v>
      </c>
    </row>
    <row r="501" ht="15" customHeight="1">
      <c r="E501" t="s">
        <v>246</v>
      </c>
    </row>
    <row r="502" ht="15" customHeight="1">
      <c r="E502" t="s">
        <v>247</v>
      </c>
    </row>
    <row r="503" ht="15" customHeight="1">
      <c r="E503" t="s">
        <v>136</v>
      </c>
    </row>
    <row r="504" ht="15">
      <c r="B504" s="5"/>
    </row>
    <row r="505" spans="3:10" ht="15">
      <c r="C505" s="6" t="s">
        <v>17</v>
      </c>
      <c r="D505" s="56" t="s">
        <v>248</v>
      </c>
      <c r="E505" s="58" t="s">
        <v>249</v>
      </c>
      <c r="F505" s="58"/>
      <c r="G505" s="58"/>
      <c r="H505" s="6"/>
      <c r="J505" s="26" t="s">
        <v>467</v>
      </c>
    </row>
    <row r="506" spans="4:15" ht="15">
      <c r="D506" s="56" t="s">
        <v>250</v>
      </c>
      <c r="E506" s="58"/>
      <c r="F506" s="58" t="s">
        <v>251</v>
      </c>
      <c r="G506" s="58"/>
      <c r="H506" s="6"/>
      <c r="J506" s="29" t="s">
        <v>468</v>
      </c>
      <c r="K506" s="3">
        <v>20</v>
      </c>
      <c r="L506" s="15">
        <f>+K506*$K$19</f>
        <v>3.0739900393600017</v>
      </c>
      <c r="M506" s="10">
        <v>24.49</v>
      </c>
      <c r="N506" s="41"/>
      <c r="O506" s="42"/>
    </row>
    <row r="507" ht="15">
      <c r="B507" s="5"/>
    </row>
    <row r="508" spans="4:5" ht="15">
      <c r="D508" s="59" t="s">
        <v>10</v>
      </c>
      <c r="E508" s="59"/>
    </row>
    <row r="509" spans="5:8" ht="15" customHeight="1">
      <c r="E509" s="56" t="s">
        <v>252</v>
      </c>
      <c r="F509" s="58"/>
      <c r="G509" s="58"/>
      <c r="H509" s="58"/>
    </row>
    <row r="510" spans="5:8" ht="15" customHeight="1">
      <c r="E510" s="56" t="s">
        <v>253</v>
      </c>
      <c r="F510" s="58"/>
      <c r="G510" s="58"/>
      <c r="H510" s="58"/>
    </row>
    <row r="511" spans="5:8" ht="15">
      <c r="E511" s="6"/>
      <c r="F511" s="1"/>
      <c r="G511" s="1"/>
      <c r="H511" s="1"/>
    </row>
    <row r="512" spans="3:7" ht="15" customHeight="1">
      <c r="C512" s="6" t="s">
        <v>22</v>
      </c>
      <c r="D512" s="56" t="s">
        <v>254</v>
      </c>
      <c r="E512" s="58"/>
      <c r="F512" s="58"/>
      <c r="G512" s="58"/>
    </row>
    <row r="513" spans="4:15" ht="15" customHeight="1">
      <c r="D513" s="56" t="s">
        <v>255</v>
      </c>
      <c r="E513" s="58" t="s">
        <v>79</v>
      </c>
      <c r="F513" s="58"/>
      <c r="G513" s="58"/>
      <c r="J513" s="26" t="s">
        <v>256</v>
      </c>
      <c r="K513" s="3">
        <v>10</v>
      </c>
      <c r="L513" s="15">
        <f>+K513*$K$19</f>
        <v>1.5369950196800009</v>
      </c>
      <c r="M513" s="10">
        <v>12.24</v>
      </c>
      <c r="N513" s="41"/>
      <c r="O513" s="42"/>
    </row>
    <row r="514" ht="15">
      <c r="B514" s="5"/>
    </row>
    <row r="515" spans="3:15" ht="15">
      <c r="C515" s="6" t="s">
        <v>37</v>
      </c>
      <c r="D515" s="56" t="s">
        <v>257</v>
      </c>
      <c r="E515" s="58" t="s">
        <v>76</v>
      </c>
      <c r="F515" s="58"/>
      <c r="G515" s="58"/>
      <c r="J515" s="28" t="s">
        <v>76</v>
      </c>
      <c r="K515" s="3">
        <v>10</v>
      </c>
      <c r="L515" s="15">
        <f>+K515*$K$19</f>
        <v>1.5369950196800009</v>
      </c>
      <c r="M515" s="10">
        <v>12.24</v>
      </c>
      <c r="N515" s="41"/>
      <c r="O515" s="42"/>
    </row>
    <row r="516" ht="15">
      <c r="B516" s="5"/>
    </row>
    <row r="517" spans="3:15" ht="29.25" customHeight="1">
      <c r="C517" s="43" t="s">
        <v>39</v>
      </c>
      <c r="D517" s="56" t="s">
        <v>258</v>
      </c>
      <c r="E517" s="58" t="s">
        <v>79</v>
      </c>
      <c r="F517" s="58"/>
      <c r="G517" s="58"/>
      <c r="J517" s="28" t="s">
        <v>79</v>
      </c>
      <c r="K517" s="3">
        <v>5</v>
      </c>
      <c r="L517" s="15">
        <f>+K517*$K$19</f>
        <v>0.7684975098400004</v>
      </c>
      <c r="M517" s="10">
        <v>6.12</v>
      </c>
      <c r="N517" s="41"/>
      <c r="O517" s="42"/>
    </row>
    <row r="518" ht="15">
      <c r="B518" s="6"/>
    </row>
    <row r="519" spans="4:5" ht="15">
      <c r="D519" s="59" t="s">
        <v>10</v>
      </c>
      <c r="E519" s="59"/>
    </row>
    <row r="520" spans="5:8" ht="15">
      <c r="E520" s="56" t="s">
        <v>259</v>
      </c>
      <c r="F520" s="58"/>
      <c r="G520" s="58"/>
      <c r="H520" s="58"/>
    </row>
    <row r="521" spans="5:8" ht="15">
      <c r="E521" s="56" t="s">
        <v>260</v>
      </c>
      <c r="F521" s="58"/>
      <c r="G521" s="58"/>
      <c r="H521" s="58"/>
    </row>
    <row r="522" spans="5:8" ht="15">
      <c r="E522" s="56" t="s">
        <v>261</v>
      </c>
      <c r="F522" s="58"/>
      <c r="G522" s="58"/>
      <c r="H522" s="58"/>
    </row>
    <row r="523" spans="5:8" ht="15">
      <c r="E523" s="56" t="s">
        <v>262</v>
      </c>
      <c r="F523" s="58"/>
      <c r="G523" s="58"/>
      <c r="H523" s="58"/>
    </row>
    <row r="524" spans="5:8" ht="15">
      <c r="E524" s="56" t="s">
        <v>263</v>
      </c>
      <c r="F524" s="58"/>
      <c r="G524" s="58"/>
      <c r="H524" s="58"/>
    </row>
    <row r="525" spans="2:6" ht="15">
      <c r="B525" s="5"/>
      <c r="F525" s="54" t="s">
        <v>537</v>
      </c>
    </row>
    <row r="526" ht="15">
      <c r="B526" s="5"/>
    </row>
    <row r="527" spans="4:6" ht="15">
      <c r="D527" s="59" t="s">
        <v>264</v>
      </c>
      <c r="E527" s="58"/>
      <c r="F527" s="58"/>
    </row>
    <row r="528" ht="15">
      <c r="B528" s="5"/>
    </row>
    <row r="529" spans="4:7" ht="15">
      <c r="D529" s="64" t="s">
        <v>265</v>
      </c>
      <c r="E529" s="65"/>
      <c r="F529" s="65"/>
      <c r="G529" s="65"/>
    </row>
    <row r="530" ht="15">
      <c r="B530" s="5"/>
    </row>
    <row r="531" spans="2:4" ht="15">
      <c r="B531" s="5"/>
      <c r="D531" s="31" t="s">
        <v>500</v>
      </c>
    </row>
    <row r="532" ht="15">
      <c r="B532" s="5"/>
    </row>
    <row r="533" spans="3:8" ht="15">
      <c r="C533" s="6" t="s">
        <v>8</v>
      </c>
      <c r="D533" s="56" t="s">
        <v>266</v>
      </c>
      <c r="E533" s="58"/>
      <c r="F533" s="58"/>
      <c r="G533" s="58"/>
      <c r="H533" s="58"/>
    </row>
    <row r="534" spans="4:15" ht="15">
      <c r="D534" s="56" t="s">
        <v>267</v>
      </c>
      <c r="E534" s="58" t="s">
        <v>79</v>
      </c>
      <c r="F534" s="58"/>
      <c r="G534" s="58"/>
      <c r="H534" s="58"/>
      <c r="J534" s="28" t="s">
        <v>79</v>
      </c>
      <c r="K534" s="3">
        <v>80</v>
      </c>
      <c r="L534" s="15">
        <f>+K534*$K$19</f>
        <v>12.295960157440007</v>
      </c>
      <c r="M534" s="10">
        <v>97.94</v>
      </c>
      <c r="N534" s="41"/>
      <c r="O534" s="42"/>
    </row>
    <row r="535" ht="15">
      <c r="B535" s="6"/>
    </row>
    <row r="536" spans="2:8" ht="15">
      <c r="B536" s="6"/>
      <c r="C536" t="s">
        <v>268</v>
      </c>
      <c r="D536" s="56" t="s">
        <v>269</v>
      </c>
      <c r="E536" s="58"/>
      <c r="F536" s="58"/>
      <c r="G536" s="58"/>
      <c r="H536" s="58"/>
    </row>
    <row r="537" spans="2:8" ht="15">
      <c r="B537" s="6"/>
      <c r="D537" s="56" t="s">
        <v>270</v>
      </c>
      <c r="E537" s="58"/>
      <c r="F537" s="58"/>
      <c r="G537" s="58"/>
      <c r="H537" s="58"/>
    </row>
    <row r="538" spans="2:8" ht="15">
      <c r="B538" s="6"/>
      <c r="D538" s="56" t="s">
        <v>271</v>
      </c>
      <c r="E538" s="58"/>
      <c r="F538" s="58"/>
      <c r="G538" s="58"/>
      <c r="H538" s="58"/>
    </row>
    <row r="539" spans="2:8" ht="15">
      <c r="B539" s="6"/>
      <c r="D539" s="56" t="s">
        <v>272</v>
      </c>
      <c r="E539" s="58"/>
      <c r="F539" s="58"/>
      <c r="G539" s="58"/>
      <c r="H539" s="58"/>
    </row>
    <row r="540" spans="2:15" ht="15">
      <c r="B540" s="6"/>
      <c r="D540" s="56" t="s">
        <v>273</v>
      </c>
      <c r="E540" s="58"/>
      <c r="F540" s="58"/>
      <c r="G540" s="58"/>
      <c r="H540" s="58"/>
      <c r="J540" s="28" t="s">
        <v>79</v>
      </c>
      <c r="K540" s="3">
        <v>120</v>
      </c>
      <c r="L540" s="15">
        <f>+K540*$K$19</f>
        <v>18.44394023616001</v>
      </c>
      <c r="M540" s="10">
        <v>146.92</v>
      </c>
      <c r="N540" s="41"/>
      <c r="O540" s="42"/>
    </row>
    <row r="541" ht="15">
      <c r="B541" s="5"/>
    </row>
    <row r="542" spans="2:15" ht="15">
      <c r="B542" s="5"/>
      <c r="C542" s="7" t="s">
        <v>365</v>
      </c>
      <c r="D542" t="s">
        <v>522</v>
      </c>
      <c r="J542" s="47" t="s">
        <v>256</v>
      </c>
      <c r="M542" s="10">
        <v>99.9</v>
      </c>
      <c r="N542" s="41"/>
      <c r="O542" s="39"/>
    </row>
    <row r="543" ht="15">
      <c r="B543" s="5"/>
    </row>
    <row r="544" spans="2:5" ht="15">
      <c r="B544" s="5"/>
      <c r="D544" s="59" t="s">
        <v>10</v>
      </c>
      <c r="E544" s="59"/>
    </row>
    <row r="545" spans="2:5" ht="15">
      <c r="B545" s="5"/>
      <c r="D545" s="8"/>
      <c r="E545" s="8"/>
    </row>
    <row r="546" spans="2:5" ht="15">
      <c r="B546" s="5"/>
      <c r="E546" t="s">
        <v>274</v>
      </c>
    </row>
    <row r="547" spans="2:5" ht="15">
      <c r="B547" s="5"/>
      <c r="E547" t="s">
        <v>275</v>
      </c>
    </row>
    <row r="548" spans="2:5" ht="15">
      <c r="B548" s="5"/>
      <c r="E548" t="s">
        <v>276</v>
      </c>
    </row>
    <row r="549" spans="2:5" ht="15">
      <c r="B549" s="5"/>
      <c r="E549" t="s">
        <v>277</v>
      </c>
    </row>
    <row r="550" spans="2:5" ht="15">
      <c r="B550" s="5"/>
      <c r="E550" t="s">
        <v>278</v>
      </c>
    </row>
    <row r="551" spans="2:5" ht="15">
      <c r="B551" s="5"/>
      <c r="E551" t="s">
        <v>279</v>
      </c>
    </row>
    <row r="552" spans="2:5" ht="15">
      <c r="B552" s="5"/>
      <c r="E552" t="s">
        <v>280</v>
      </c>
    </row>
    <row r="553" ht="15">
      <c r="B553" s="5"/>
    </row>
    <row r="554" spans="2:15" ht="15">
      <c r="B554" s="5"/>
      <c r="C554" s="48"/>
      <c r="D554" s="49" t="s">
        <v>501</v>
      </c>
      <c r="E554" s="48"/>
      <c r="F554" s="48"/>
      <c r="G554" s="48"/>
      <c r="H554" s="48"/>
      <c r="I554" s="48"/>
      <c r="J554" s="50"/>
      <c r="K554" s="51"/>
      <c r="L554" s="51"/>
      <c r="M554" s="52"/>
      <c r="N554" s="45"/>
      <c r="O554" s="45"/>
    </row>
    <row r="555" spans="2:15" ht="15">
      <c r="B555" s="5"/>
      <c r="C555" s="48"/>
      <c r="D555" s="48"/>
      <c r="E555" s="48"/>
      <c r="F555" s="48"/>
      <c r="G555" s="48"/>
      <c r="H555" s="48"/>
      <c r="I555" s="48"/>
      <c r="J555" s="50"/>
      <c r="K555" s="51"/>
      <c r="L555" s="51"/>
      <c r="M555" s="52"/>
      <c r="N555" s="45"/>
      <c r="O555" s="45"/>
    </row>
    <row r="556" spans="3:15" ht="15">
      <c r="C556" s="48" t="s">
        <v>22</v>
      </c>
      <c r="D556" s="69" t="s">
        <v>496</v>
      </c>
      <c r="E556" s="70"/>
      <c r="F556" s="70"/>
      <c r="G556" s="70"/>
      <c r="H556" s="70"/>
      <c r="I556" s="48"/>
      <c r="J556" s="50"/>
      <c r="K556" s="51"/>
      <c r="L556" s="51"/>
      <c r="M556" s="52"/>
      <c r="N556" s="45"/>
      <c r="O556" s="45"/>
    </row>
    <row r="557" spans="3:15" ht="15">
      <c r="C557" s="48"/>
      <c r="D557" s="69" t="s">
        <v>497</v>
      </c>
      <c r="E557" s="70"/>
      <c r="F557" s="70"/>
      <c r="G557" s="70"/>
      <c r="H557" s="70"/>
      <c r="I557" s="48"/>
      <c r="J557" s="50"/>
      <c r="K557" s="51"/>
      <c r="L557" s="51"/>
      <c r="M557" s="52"/>
      <c r="N557" s="45"/>
      <c r="O557" s="45"/>
    </row>
    <row r="558" spans="3:15" ht="15" customHeight="1">
      <c r="C558" s="48"/>
      <c r="D558" s="69" t="s">
        <v>498</v>
      </c>
      <c r="E558" s="70"/>
      <c r="F558" s="70"/>
      <c r="G558" s="70"/>
      <c r="H558" s="70"/>
      <c r="I558" s="48"/>
      <c r="J558" s="50"/>
      <c r="K558" s="51"/>
      <c r="L558" s="51"/>
      <c r="M558" s="52"/>
      <c r="N558" s="45"/>
      <c r="O558" s="45"/>
    </row>
    <row r="559" spans="3:15" ht="15" customHeight="1">
      <c r="C559" s="48"/>
      <c r="D559" s="69" t="s">
        <v>499</v>
      </c>
      <c r="E559" s="70"/>
      <c r="F559" s="70"/>
      <c r="G559" s="70"/>
      <c r="H559" s="70"/>
      <c r="I559" s="48"/>
      <c r="J559" s="50" t="s">
        <v>79</v>
      </c>
      <c r="K559" s="51">
        <v>80</v>
      </c>
      <c r="L559" s="52">
        <f>+K559*$K$19</f>
        <v>12.295960157440007</v>
      </c>
      <c r="M559" s="53">
        <v>1093.22</v>
      </c>
      <c r="N559" s="41"/>
      <c r="O559" s="46"/>
    </row>
    <row r="560" spans="4:8" ht="15" customHeight="1">
      <c r="D560" s="56"/>
      <c r="E560" s="58"/>
      <c r="F560" s="58"/>
      <c r="G560" s="58"/>
      <c r="H560" s="58"/>
    </row>
    <row r="561" spans="4:5" ht="15">
      <c r="D561" s="59" t="s">
        <v>10</v>
      </c>
      <c r="E561" s="59"/>
    </row>
    <row r="562" spans="4:5" ht="15">
      <c r="D562" s="8"/>
      <c r="E562" s="8"/>
    </row>
    <row r="563" ht="15">
      <c r="E563" t="s">
        <v>274</v>
      </c>
    </row>
    <row r="564" ht="15">
      <c r="E564" t="s">
        <v>275</v>
      </c>
    </row>
    <row r="565" ht="15">
      <c r="E565" t="s">
        <v>276</v>
      </c>
    </row>
    <row r="566" ht="15">
      <c r="E566" s="7" t="s">
        <v>277</v>
      </c>
    </row>
    <row r="567" ht="15">
      <c r="E567" t="s">
        <v>278</v>
      </c>
    </row>
    <row r="568" ht="15">
      <c r="E568" s="7" t="s">
        <v>502</v>
      </c>
    </row>
    <row r="569" ht="15">
      <c r="E569" t="s">
        <v>280</v>
      </c>
    </row>
    <row r="571" spans="3:8" ht="15">
      <c r="C571" s="6" t="s">
        <v>37</v>
      </c>
      <c r="D571" s="56" t="s">
        <v>281</v>
      </c>
      <c r="E571" s="58"/>
      <c r="F571" s="58"/>
      <c r="G571" s="58"/>
      <c r="H571" s="58"/>
    </row>
    <row r="572" spans="4:15" ht="15">
      <c r="D572" s="56" t="s">
        <v>282</v>
      </c>
      <c r="E572" s="58" t="s">
        <v>79</v>
      </c>
      <c r="F572" s="58"/>
      <c r="G572" s="58"/>
      <c r="H572" s="58"/>
      <c r="J572" s="28" t="s">
        <v>79</v>
      </c>
      <c r="K572" s="3">
        <v>80</v>
      </c>
      <c r="L572" s="15">
        <f>+K572*$K$19</f>
        <v>12.295960157440007</v>
      </c>
      <c r="M572" s="10">
        <v>97.94</v>
      </c>
      <c r="N572" s="41"/>
      <c r="O572" s="42"/>
    </row>
    <row r="573" spans="4:15" ht="15">
      <c r="D573" s="6"/>
      <c r="E573" s="1"/>
      <c r="F573" s="1"/>
      <c r="G573" s="1"/>
      <c r="H573" s="1"/>
      <c r="J573" s="28"/>
      <c r="L573" s="15"/>
      <c r="M573" s="10"/>
      <c r="N573" s="41"/>
      <c r="O573" s="42"/>
    </row>
    <row r="574" spans="3:15" ht="16.5" customHeight="1">
      <c r="C574" s="7" t="s">
        <v>117</v>
      </c>
      <c r="D574" s="73" t="s">
        <v>553</v>
      </c>
      <c r="E574" s="74"/>
      <c r="F574" s="74"/>
      <c r="G574" s="74"/>
      <c r="H574" s="74"/>
      <c r="J574" s="28"/>
      <c r="L574" s="15"/>
      <c r="M574" s="10"/>
      <c r="N574" s="41"/>
      <c r="O574" s="42"/>
    </row>
    <row r="575" spans="4:15" ht="15">
      <c r="D575" s="55" t="s">
        <v>554</v>
      </c>
      <c r="E575" s="1"/>
      <c r="F575" s="1"/>
      <c r="G575" s="1"/>
      <c r="H575" s="1"/>
      <c r="J575" s="28" t="s">
        <v>76</v>
      </c>
      <c r="L575" s="15"/>
      <c r="M575" s="10">
        <v>72.5</v>
      </c>
      <c r="N575" s="41"/>
      <c r="O575" s="42"/>
    </row>
    <row r="576" spans="4:15" ht="15">
      <c r="D576" s="6"/>
      <c r="E576" s="1"/>
      <c r="F576" s="1"/>
      <c r="G576" s="1"/>
      <c r="H576" s="1"/>
      <c r="J576" s="28"/>
      <c r="L576" s="15"/>
      <c r="M576" s="10"/>
      <c r="N576" s="41"/>
      <c r="O576" s="42"/>
    </row>
    <row r="577" ht="15">
      <c r="F577" s="54" t="s">
        <v>538</v>
      </c>
    </row>
    <row r="578" spans="4:7" ht="33.75" customHeight="1">
      <c r="D578" s="71" t="s">
        <v>283</v>
      </c>
      <c r="E578" s="72"/>
      <c r="F578" s="72"/>
      <c r="G578" s="72"/>
    </row>
    <row r="579" ht="15">
      <c r="B579" s="5"/>
    </row>
    <row r="580" spans="4:8" ht="15">
      <c r="D580" s="60" t="s">
        <v>284</v>
      </c>
      <c r="E580" s="58"/>
      <c r="F580" s="58"/>
      <c r="G580" s="58"/>
      <c r="H580" s="13"/>
    </row>
    <row r="581" spans="4:8" ht="15">
      <c r="D581" s="60" t="s">
        <v>285</v>
      </c>
      <c r="E581" s="58"/>
      <c r="F581" s="58"/>
      <c r="G581" s="58"/>
      <c r="H581" s="13"/>
    </row>
    <row r="582" ht="15">
      <c r="B582" s="6"/>
    </row>
    <row r="583" spans="3:15" ht="15">
      <c r="C583" s="6" t="s">
        <v>8</v>
      </c>
      <c r="D583" s="56" t="s">
        <v>286</v>
      </c>
      <c r="E583" s="58" t="s">
        <v>79</v>
      </c>
      <c r="F583" s="58"/>
      <c r="G583" s="58"/>
      <c r="H583" s="58"/>
      <c r="J583" s="28" t="s">
        <v>79</v>
      </c>
      <c r="K583" s="3">
        <v>50</v>
      </c>
      <c r="L583" s="15">
        <f>+K583*$K$19</f>
        <v>7.684975098400004</v>
      </c>
      <c r="M583" s="10">
        <v>61.22</v>
      </c>
      <c r="N583" s="41"/>
      <c r="O583" s="42"/>
    </row>
    <row r="584" ht="15">
      <c r="B584" s="5"/>
    </row>
    <row r="585" spans="4:5" ht="15">
      <c r="D585" s="59" t="s">
        <v>10</v>
      </c>
      <c r="E585" s="59"/>
    </row>
    <row r="586" spans="5:8" ht="15">
      <c r="E586" s="56" t="s">
        <v>287</v>
      </c>
      <c r="F586" s="58"/>
      <c r="G586" s="58"/>
      <c r="H586" s="58"/>
    </row>
    <row r="587" spans="5:8" ht="15">
      <c r="E587" s="56" t="s">
        <v>288</v>
      </c>
      <c r="F587" s="58"/>
      <c r="G587" s="58"/>
      <c r="H587" s="58"/>
    </row>
    <row r="588" spans="5:8" ht="15">
      <c r="E588" s="56" t="s">
        <v>289</v>
      </c>
      <c r="F588" s="58"/>
      <c r="G588" s="58"/>
      <c r="H588" s="58"/>
    </row>
    <row r="589" spans="5:8" ht="15">
      <c r="E589" s="56" t="s">
        <v>45</v>
      </c>
      <c r="F589" s="58"/>
      <c r="G589" s="58"/>
      <c r="H589" s="58"/>
    </row>
    <row r="590" ht="15">
      <c r="B590" s="5"/>
    </row>
    <row r="592" spans="4:8" ht="15">
      <c r="D592" s="59" t="s">
        <v>290</v>
      </c>
      <c r="E592" s="58"/>
      <c r="F592" s="58"/>
      <c r="G592" s="58"/>
      <c r="H592" s="8"/>
    </row>
    <row r="593" ht="15">
      <c r="B593" s="5"/>
    </row>
    <row r="594" spans="4:8" ht="15">
      <c r="D594" s="60" t="s">
        <v>291</v>
      </c>
      <c r="E594" s="58"/>
      <c r="F594" s="58"/>
      <c r="G594" s="58"/>
      <c r="H594" s="13"/>
    </row>
    <row r="595" ht="15">
      <c r="B595" s="5"/>
    </row>
    <row r="596" spans="3:15" ht="27.75" customHeight="1">
      <c r="C596" s="43" t="s">
        <v>15</v>
      </c>
      <c r="D596" s="56" t="s">
        <v>292</v>
      </c>
      <c r="E596" s="58" t="s">
        <v>429</v>
      </c>
      <c r="F596" s="58"/>
      <c r="G596" s="58"/>
      <c r="H596" s="6"/>
      <c r="J596" s="26" t="s">
        <v>64</v>
      </c>
      <c r="K596" s="3">
        <v>20</v>
      </c>
      <c r="L596" s="15">
        <f>+K596*$K$19</f>
        <v>3.0739900393600017</v>
      </c>
      <c r="M596" s="10">
        <v>24.49</v>
      </c>
      <c r="N596" s="41"/>
      <c r="O596" s="42"/>
    </row>
    <row r="597" ht="15">
      <c r="B597" s="5"/>
    </row>
    <row r="598" spans="4:5" ht="15">
      <c r="D598" s="59" t="s">
        <v>10</v>
      </c>
      <c r="E598" s="59"/>
    </row>
    <row r="599" spans="5:8" ht="15">
      <c r="E599" s="56" t="s">
        <v>293</v>
      </c>
      <c r="F599" s="58"/>
      <c r="G599" s="58"/>
      <c r="H599" s="58"/>
    </row>
    <row r="600" spans="5:8" ht="15">
      <c r="E600" s="56" t="s">
        <v>294</v>
      </c>
      <c r="F600" s="58"/>
      <c r="G600" s="58"/>
      <c r="H600" s="58"/>
    </row>
    <row r="601" spans="5:8" ht="15">
      <c r="E601" s="56" t="s">
        <v>295</v>
      </c>
      <c r="F601" s="58"/>
      <c r="G601" s="58"/>
      <c r="H601" s="58"/>
    </row>
    <row r="602" spans="5:8" ht="15">
      <c r="E602" s="56" t="s">
        <v>57</v>
      </c>
      <c r="F602" s="58"/>
      <c r="G602" s="58"/>
      <c r="H602" s="58"/>
    </row>
    <row r="603" spans="5:8" ht="15">
      <c r="E603" s="6"/>
      <c r="F603" s="1"/>
      <c r="G603" s="1"/>
      <c r="H603" s="1"/>
    </row>
    <row r="604" spans="5:8" ht="15">
      <c r="E604" s="6"/>
      <c r="F604" s="1"/>
      <c r="G604" s="1"/>
      <c r="H604" s="1"/>
    </row>
    <row r="605" spans="5:8" ht="15">
      <c r="E605" s="6"/>
      <c r="F605" s="54" t="s">
        <v>539</v>
      </c>
      <c r="G605" s="1"/>
      <c r="H605" s="1"/>
    </row>
    <row r="607" spans="4:8" ht="15">
      <c r="D607" s="59" t="s">
        <v>296</v>
      </c>
      <c r="E607" s="58"/>
      <c r="F607" s="58"/>
      <c r="G607" s="58"/>
      <c r="H607" s="8"/>
    </row>
    <row r="608" ht="15">
      <c r="B608" s="5"/>
    </row>
    <row r="609" spans="4:8" ht="15">
      <c r="D609" s="60" t="s">
        <v>297</v>
      </c>
      <c r="E609" s="58"/>
      <c r="F609" s="58"/>
      <c r="G609" s="58"/>
      <c r="H609" s="13"/>
    </row>
    <row r="610" ht="15">
      <c r="B610" s="5"/>
    </row>
    <row r="611" spans="3:10" ht="15">
      <c r="C611" s="6" t="s">
        <v>8</v>
      </c>
      <c r="D611" s="56" t="s">
        <v>298</v>
      </c>
      <c r="E611" s="58"/>
      <c r="F611" s="58"/>
      <c r="G611" s="58"/>
      <c r="H611" s="56"/>
      <c r="I611" s="58"/>
      <c r="J611" s="30"/>
    </row>
    <row r="612" spans="4:9" ht="15">
      <c r="D612" s="56" t="s">
        <v>299</v>
      </c>
      <c r="E612" s="58"/>
      <c r="F612" s="58"/>
      <c r="G612" s="58"/>
      <c r="H612" s="56"/>
      <c r="I612" s="58"/>
    </row>
    <row r="613" spans="4:15" ht="15">
      <c r="D613" s="56" t="s">
        <v>492</v>
      </c>
      <c r="E613" s="58"/>
      <c r="F613" s="58" t="s">
        <v>140</v>
      </c>
      <c r="G613" s="58"/>
      <c r="H613" s="56"/>
      <c r="I613" s="58"/>
      <c r="J613" s="26" t="s">
        <v>19</v>
      </c>
      <c r="K613" s="3">
        <v>20</v>
      </c>
      <c r="L613" s="15">
        <f>+K613*$K$19</f>
        <v>3.0739900393600017</v>
      </c>
      <c r="M613" s="10">
        <v>24.49</v>
      </c>
      <c r="N613" s="41"/>
      <c r="O613" s="42"/>
    </row>
    <row r="614" ht="15">
      <c r="B614" s="5"/>
    </row>
    <row r="615" spans="3:9" ht="15">
      <c r="C615" s="6" t="s">
        <v>15</v>
      </c>
      <c r="D615" s="56" t="s">
        <v>300</v>
      </c>
      <c r="E615" s="58"/>
      <c r="F615" s="58"/>
      <c r="G615" s="58"/>
      <c r="H615" s="56"/>
      <c r="I615" s="58"/>
    </row>
    <row r="616" spans="4:9" ht="15">
      <c r="D616" s="56" t="s">
        <v>301</v>
      </c>
      <c r="E616" s="58"/>
      <c r="F616" s="58"/>
      <c r="G616" s="58"/>
      <c r="H616" s="56"/>
      <c r="I616" s="58"/>
    </row>
    <row r="617" spans="4:15" ht="15">
      <c r="D617" s="56" t="s">
        <v>493</v>
      </c>
      <c r="E617" s="58"/>
      <c r="F617" s="58"/>
      <c r="G617" s="58"/>
      <c r="J617" s="26" t="s">
        <v>19</v>
      </c>
      <c r="K617" s="3">
        <v>15</v>
      </c>
      <c r="L617" s="15">
        <f>+K617*$K$19</f>
        <v>2.3054925295200013</v>
      </c>
      <c r="M617" s="10">
        <v>18.36</v>
      </c>
      <c r="N617" s="41"/>
      <c r="O617" s="42"/>
    </row>
    <row r="618" ht="15">
      <c r="B618" s="5"/>
    </row>
    <row r="619" spans="5:6" ht="15">
      <c r="E619" s="59" t="s">
        <v>10</v>
      </c>
      <c r="F619" s="59"/>
    </row>
    <row r="620" spans="5:8" ht="15">
      <c r="E620" s="56" t="s">
        <v>302</v>
      </c>
      <c r="F620" s="58"/>
      <c r="G620" s="58"/>
      <c r="H620" s="58"/>
    </row>
    <row r="621" spans="5:8" ht="15">
      <c r="E621" s="56" t="s">
        <v>303</v>
      </c>
      <c r="F621" s="58"/>
      <c r="G621" s="58"/>
      <c r="H621" s="58"/>
    </row>
    <row r="622" spans="5:8" ht="15">
      <c r="E622" s="56" t="s">
        <v>304</v>
      </c>
      <c r="F622" s="58"/>
      <c r="G622" s="58"/>
      <c r="H622" s="58"/>
    </row>
    <row r="623" spans="5:8" ht="15">
      <c r="E623" s="56" t="s">
        <v>305</v>
      </c>
      <c r="F623" s="58"/>
      <c r="G623" s="58"/>
      <c r="H623" s="58"/>
    </row>
    <row r="624" spans="5:8" ht="15">
      <c r="E624" s="56" t="s">
        <v>306</v>
      </c>
      <c r="F624" s="58"/>
      <c r="G624" s="58"/>
      <c r="H624" s="58"/>
    </row>
    <row r="625" spans="5:8" ht="15">
      <c r="E625" s="56" t="s">
        <v>13</v>
      </c>
      <c r="F625" s="58"/>
      <c r="G625" s="58"/>
      <c r="H625" s="58"/>
    </row>
    <row r="626" ht="15">
      <c r="B626" s="5"/>
    </row>
    <row r="627" spans="2:7" ht="15">
      <c r="B627" s="5"/>
      <c r="D627" s="60" t="s">
        <v>307</v>
      </c>
      <c r="E627" s="58"/>
      <c r="F627" s="58"/>
      <c r="G627" s="58"/>
    </row>
    <row r="628" spans="3:8" ht="16.5" customHeight="1">
      <c r="C628" s="6"/>
      <c r="D628" s="60" t="s">
        <v>469</v>
      </c>
      <c r="E628" s="58"/>
      <c r="F628" s="58"/>
      <c r="G628" s="58"/>
      <c r="H628" s="13"/>
    </row>
    <row r="629" ht="15">
      <c r="B629" s="6"/>
    </row>
    <row r="630" spans="3:15" ht="29.25" customHeight="1">
      <c r="C630" s="17" t="s">
        <v>17</v>
      </c>
      <c r="D630" s="56" t="s">
        <v>308</v>
      </c>
      <c r="E630" s="58" t="s">
        <v>140</v>
      </c>
      <c r="F630" s="58"/>
      <c r="G630" s="58"/>
      <c r="H630" s="6"/>
      <c r="J630" s="26" t="s">
        <v>19</v>
      </c>
      <c r="K630" s="3">
        <v>5</v>
      </c>
      <c r="L630" s="15">
        <f>+K630*$K$19</f>
        <v>0.7684975098400004</v>
      </c>
      <c r="M630" s="10">
        <v>6.12</v>
      </c>
      <c r="N630" s="41"/>
      <c r="O630" s="42"/>
    </row>
    <row r="631" ht="15">
      <c r="B631" s="5"/>
    </row>
    <row r="632" spans="4:5" ht="15">
      <c r="D632" s="59" t="s">
        <v>10</v>
      </c>
      <c r="E632" s="59"/>
    </row>
    <row r="633" spans="5:8" ht="15">
      <c r="E633" s="56" t="s">
        <v>302</v>
      </c>
      <c r="F633" s="58"/>
      <c r="G633" s="58"/>
      <c r="H633" s="58"/>
    </row>
    <row r="634" spans="5:8" ht="15">
      <c r="E634" s="56" t="s">
        <v>309</v>
      </c>
      <c r="F634" s="58"/>
      <c r="G634" s="58"/>
      <c r="H634" s="58"/>
    </row>
    <row r="635" spans="5:8" ht="15">
      <c r="E635" s="56" t="s">
        <v>310</v>
      </c>
      <c r="F635" s="58"/>
      <c r="G635" s="58"/>
      <c r="H635" s="58"/>
    </row>
    <row r="636" spans="5:8" ht="15">
      <c r="E636" s="56" t="s">
        <v>57</v>
      </c>
      <c r="F636" s="58"/>
      <c r="G636" s="58"/>
      <c r="H636" s="58"/>
    </row>
    <row r="637" spans="5:8" ht="15">
      <c r="E637" s="6"/>
      <c r="F637" s="1"/>
      <c r="G637" s="1"/>
      <c r="H637" s="1"/>
    </row>
    <row r="638" spans="5:8" ht="15">
      <c r="E638" s="6"/>
      <c r="F638" s="54" t="s">
        <v>540</v>
      </c>
      <c r="G638" s="1"/>
      <c r="H638" s="1"/>
    </row>
    <row r="639" ht="15">
      <c r="B639" s="6"/>
    </row>
    <row r="640" spans="2:7" ht="15">
      <c r="B640" s="6"/>
      <c r="D640" s="59" t="s">
        <v>541</v>
      </c>
      <c r="E640" s="58"/>
      <c r="F640" s="58"/>
      <c r="G640" s="58"/>
    </row>
    <row r="641" ht="15">
      <c r="B641" s="6"/>
    </row>
    <row r="642" spans="2:7" ht="15">
      <c r="B642" s="6"/>
      <c r="D642" s="60" t="s">
        <v>307</v>
      </c>
      <c r="E642" s="58"/>
      <c r="F642" s="58"/>
      <c r="G642" s="58"/>
    </row>
    <row r="643" spans="4:8" ht="15" customHeight="1">
      <c r="D643" s="60" t="s">
        <v>469</v>
      </c>
      <c r="E643" s="58"/>
      <c r="F643" s="58"/>
      <c r="G643" s="58"/>
      <c r="H643" s="13"/>
    </row>
    <row r="644" ht="15">
      <c r="B644" s="6"/>
    </row>
    <row r="645" spans="3:15" ht="15">
      <c r="C645" s="6" t="s">
        <v>8</v>
      </c>
      <c r="D645" s="56" t="s">
        <v>311</v>
      </c>
      <c r="E645" s="58"/>
      <c r="F645" s="58"/>
      <c r="G645" s="58"/>
      <c r="H645" s="6"/>
      <c r="J645" s="28" t="s">
        <v>76</v>
      </c>
      <c r="K645" s="3">
        <v>15</v>
      </c>
      <c r="L645" s="15">
        <f>+K645*$K$19</f>
        <v>2.3054925295200013</v>
      </c>
      <c r="M645" s="10">
        <v>18.36</v>
      </c>
      <c r="N645" s="41"/>
      <c r="O645" s="42"/>
    </row>
    <row r="646" spans="2:8" ht="15">
      <c r="B646" s="5"/>
      <c r="D646" s="56"/>
      <c r="E646" s="58"/>
      <c r="F646" s="58"/>
      <c r="G646" s="58"/>
      <c r="H646" s="6"/>
    </row>
    <row r="647" spans="3:15" ht="15">
      <c r="C647" s="6" t="s">
        <v>15</v>
      </c>
      <c r="D647" s="56" t="s">
        <v>312</v>
      </c>
      <c r="E647" s="58"/>
      <c r="F647" s="58"/>
      <c r="G647" s="58"/>
      <c r="H647" s="6"/>
      <c r="J647" s="28" t="s">
        <v>76</v>
      </c>
      <c r="K647" s="3">
        <v>15</v>
      </c>
      <c r="L647" s="15">
        <f>+K647*$K$19</f>
        <v>2.3054925295200013</v>
      </c>
      <c r="M647" s="10">
        <f>18.36*1.25</f>
        <v>22.95</v>
      </c>
      <c r="N647" s="41"/>
      <c r="O647" s="42"/>
    </row>
    <row r="648" spans="2:8" ht="15">
      <c r="B648" s="5"/>
      <c r="D648" s="56"/>
      <c r="E648" s="58"/>
      <c r="F648" s="58"/>
      <c r="G648" s="58"/>
      <c r="H648" s="6"/>
    </row>
    <row r="649" spans="3:15" ht="15">
      <c r="C649" s="6" t="s">
        <v>17</v>
      </c>
      <c r="D649" s="56" t="s">
        <v>313</v>
      </c>
      <c r="E649" s="58"/>
      <c r="F649" s="58"/>
      <c r="G649" s="58"/>
      <c r="H649" s="6"/>
      <c r="J649" s="28" t="s">
        <v>76</v>
      </c>
      <c r="K649" s="3">
        <v>15</v>
      </c>
      <c r="L649" s="15">
        <f>+K649*$K$19</f>
        <v>2.3054925295200013</v>
      </c>
      <c r="M649" s="10">
        <f>18.36*1.25</f>
        <v>22.95</v>
      </c>
      <c r="N649" s="41"/>
      <c r="O649" s="42"/>
    </row>
    <row r="650" spans="2:8" ht="15">
      <c r="B650" s="5"/>
      <c r="D650" s="56"/>
      <c r="E650" s="58"/>
      <c r="F650" s="58"/>
      <c r="G650" s="58"/>
      <c r="H650" s="6"/>
    </row>
    <row r="651" spans="3:15" ht="15">
      <c r="C651" s="6" t="s">
        <v>314</v>
      </c>
      <c r="D651" s="56" t="s">
        <v>315</v>
      </c>
      <c r="E651" s="58"/>
      <c r="F651" s="58"/>
      <c r="G651" s="58"/>
      <c r="H651" s="6"/>
      <c r="J651" s="28" t="s">
        <v>76</v>
      </c>
      <c r="K651" s="3">
        <v>15</v>
      </c>
      <c r="L651" s="15">
        <f>+K651*$K$19</f>
        <v>2.3054925295200013</v>
      </c>
      <c r="M651" s="10">
        <f>18.36*1.2</f>
        <v>22.032</v>
      </c>
      <c r="N651" s="41"/>
      <c r="O651" s="42"/>
    </row>
    <row r="652" spans="2:8" ht="15">
      <c r="B652" s="5"/>
      <c r="D652" s="56"/>
      <c r="E652" s="58"/>
      <c r="F652" s="58"/>
      <c r="G652" s="58"/>
      <c r="H652" s="6"/>
    </row>
    <row r="653" spans="3:15" ht="15">
      <c r="C653" s="6" t="s">
        <v>26</v>
      </c>
      <c r="D653" s="56" t="s">
        <v>316</v>
      </c>
      <c r="E653" s="58"/>
      <c r="F653" s="58"/>
      <c r="G653" s="58"/>
      <c r="H653" s="6"/>
      <c r="J653" s="28" t="s">
        <v>76</v>
      </c>
      <c r="K653" s="3">
        <v>15</v>
      </c>
      <c r="L653" s="15">
        <f>+K653*$K$19</f>
        <v>2.3054925295200013</v>
      </c>
      <c r="M653" s="10">
        <f>+M647*1.2</f>
        <v>27.54</v>
      </c>
      <c r="N653" s="41"/>
      <c r="O653" s="42"/>
    </row>
    <row r="654" spans="2:8" ht="15">
      <c r="B654" s="5"/>
      <c r="D654" s="56"/>
      <c r="E654" s="58"/>
      <c r="F654" s="58"/>
      <c r="G654" s="58"/>
      <c r="H654" s="6"/>
    </row>
    <row r="655" spans="3:15" ht="15">
      <c r="C655" s="6" t="s">
        <v>117</v>
      </c>
      <c r="D655" s="56" t="s">
        <v>317</v>
      </c>
      <c r="E655" s="58"/>
      <c r="F655" s="58"/>
      <c r="G655" s="58"/>
      <c r="H655" s="6"/>
      <c r="J655" s="28" t="s">
        <v>76</v>
      </c>
      <c r="K655" s="3">
        <v>15</v>
      </c>
      <c r="L655" s="15">
        <f>+K655*$K$19</f>
        <v>2.3054925295200013</v>
      </c>
      <c r="M655" s="10">
        <f>+M649*1.2</f>
        <v>27.54</v>
      </c>
      <c r="N655" s="41"/>
      <c r="O655" s="42"/>
    </row>
    <row r="656" spans="2:8" ht="15">
      <c r="B656" s="5"/>
      <c r="D656" s="56"/>
      <c r="E656" s="58"/>
      <c r="F656" s="58"/>
      <c r="G656" s="58"/>
      <c r="H656" s="6"/>
    </row>
    <row r="657" spans="4:8" ht="15" customHeight="1">
      <c r="D657" s="60" t="s">
        <v>318</v>
      </c>
      <c r="E657" s="58"/>
      <c r="F657" s="58"/>
      <c r="G657" s="58"/>
      <c r="H657" s="6"/>
    </row>
    <row r="658" spans="4:8" ht="15">
      <c r="D658" s="60" t="s">
        <v>319</v>
      </c>
      <c r="E658" s="58"/>
      <c r="F658" s="58"/>
      <c r="G658" s="58"/>
      <c r="H658" s="6"/>
    </row>
    <row r="659" spans="2:8" ht="15">
      <c r="B659" s="5"/>
      <c r="D659" s="56"/>
      <c r="E659" s="58"/>
      <c r="F659" s="58"/>
      <c r="G659" s="58"/>
      <c r="H659" s="6"/>
    </row>
    <row r="660" spans="3:15" ht="15">
      <c r="C660" s="6" t="s">
        <v>46</v>
      </c>
      <c r="D660" s="56" t="s">
        <v>320</v>
      </c>
      <c r="E660" s="58"/>
      <c r="F660" s="58"/>
      <c r="G660" s="58"/>
      <c r="H660" s="6"/>
      <c r="J660" s="28" t="s">
        <v>76</v>
      </c>
      <c r="K660" s="3">
        <v>15</v>
      </c>
      <c r="L660" s="15">
        <f>+K660*$K$19</f>
        <v>2.3054925295200013</v>
      </c>
      <c r="M660" s="10">
        <v>18.36</v>
      </c>
      <c r="N660" s="41"/>
      <c r="O660" s="42"/>
    </row>
    <row r="661" spans="2:8" ht="15">
      <c r="B661" s="5"/>
      <c r="D661" s="56"/>
      <c r="E661" s="58"/>
      <c r="F661" s="58"/>
      <c r="G661" s="58"/>
      <c r="H661" s="6"/>
    </row>
    <row r="662" spans="3:15" ht="15">
      <c r="C662" s="6" t="s">
        <v>54</v>
      </c>
      <c r="D662" s="56" t="s">
        <v>321</v>
      </c>
      <c r="E662" s="58"/>
      <c r="F662" s="58"/>
      <c r="G662" s="58"/>
      <c r="H662" s="6"/>
      <c r="J662" s="28" t="s">
        <v>79</v>
      </c>
      <c r="K662" s="3">
        <v>15</v>
      </c>
      <c r="L662" s="15">
        <f>+K662*$K$19</f>
        <v>2.3054925295200013</v>
      </c>
      <c r="M662" s="10">
        <v>18.36</v>
      </c>
      <c r="N662" s="41"/>
      <c r="O662" s="42"/>
    </row>
    <row r="663" ht="15">
      <c r="B663" s="5"/>
    </row>
    <row r="664" spans="4:5" ht="15">
      <c r="D664" s="59" t="s">
        <v>10</v>
      </c>
      <c r="E664" s="58"/>
    </row>
    <row r="665" spans="5:8" ht="15">
      <c r="E665" s="56" t="s">
        <v>322</v>
      </c>
      <c r="F665" s="58"/>
      <c r="G665" s="58"/>
      <c r="H665" s="58"/>
    </row>
    <row r="666" spans="5:8" ht="15">
      <c r="E666" s="56" t="s">
        <v>323</v>
      </c>
      <c r="F666" s="58"/>
      <c r="G666" s="58"/>
      <c r="H666" s="58"/>
    </row>
    <row r="667" spans="5:8" ht="15">
      <c r="E667" s="56" t="s">
        <v>324</v>
      </c>
      <c r="F667" s="58"/>
      <c r="G667" s="58"/>
      <c r="H667" s="58"/>
    </row>
    <row r="668" spans="5:8" ht="15">
      <c r="E668" s="56" t="s">
        <v>325</v>
      </c>
      <c r="F668" s="58"/>
      <c r="G668" s="58"/>
      <c r="H668" s="58"/>
    </row>
    <row r="669" spans="5:8" ht="15">
      <c r="E669" s="56" t="s">
        <v>13</v>
      </c>
      <c r="F669" s="58"/>
      <c r="G669" s="58"/>
      <c r="H669" s="58"/>
    </row>
    <row r="670" ht="15">
      <c r="B670" s="5"/>
    </row>
    <row r="671" spans="4:8" ht="30" customHeight="1">
      <c r="D671" s="60" t="s">
        <v>494</v>
      </c>
      <c r="E671" s="58"/>
      <c r="F671" s="58"/>
      <c r="G671" s="58"/>
      <c r="H671" s="13"/>
    </row>
    <row r="672" ht="15">
      <c r="B672" s="5"/>
    </row>
    <row r="673" spans="3:15" ht="15">
      <c r="C673" s="6" t="s">
        <v>150</v>
      </c>
      <c r="D673" s="56" t="s">
        <v>326</v>
      </c>
      <c r="E673" s="58" t="s">
        <v>76</v>
      </c>
      <c r="F673" s="58"/>
      <c r="G673" s="58"/>
      <c r="H673" s="6"/>
      <c r="J673" s="28" t="s">
        <v>76</v>
      </c>
      <c r="K673" s="3">
        <v>20</v>
      </c>
      <c r="L673" s="15">
        <f>+K673*$K$19</f>
        <v>3.0739900393600017</v>
      </c>
      <c r="M673" s="10">
        <v>24.49</v>
      </c>
      <c r="N673" s="41"/>
      <c r="O673" s="42"/>
    </row>
    <row r="674" spans="2:8" ht="15">
      <c r="B674" s="6"/>
      <c r="D674" s="56"/>
      <c r="E674" s="58"/>
      <c r="F674" s="58"/>
      <c r="G674" s="58"/>
      <c r="H674" s="6"/>
    </row>
    <row r="675" spans="3:15" ht="15">
      <c r="C675" s="6" t="s">
        <v>327</v>
      </c>
      <c r="D675" s="56" t="s">
        <v>328</v>
      </c>
      <c r="E675" s="58" t="s">
        <v>79</v>
      </c>
      <c r="F675" s="58"/>
      <c r="G675" s="58"/>
      <c r="H675" s="6"/>
      <c r="J675" s="28" t="s">
        <v>79</v>
      </c>
      <c r="K675" s="3">
        <v>5</v>
      </c>
      <c r="L675" s="15">
        <f>+K675*$K$19</f>
        <v>0.7684975098400004</v>
      </c>
      <c r="M675" s="10">
        <v>6.12</v>
      </c>
      <c r="N675" s="41"/>
      <c r="O675" s="42"/>
    </row>
    <row r="676" spans="2:8" ht="15">
      <c r="B676" s="5"/>
      <c r="D676" s="56"/>
      <c r="E676" s="58"/>
      <c r="F676" s="58"/>
      <c r="G676" s="58"/>
      <c r="H676" s="6"/>
    </row>
    <row r="677" spans="3:15" ht="15">
      <c r="C677" s="6" t="s">
        <v>222</v>
      </c>
      <c r="D677" s="56" t="s">
        <v>329</v>
      </c>
      <c r="E677" s="58" t="s">
        <v>79</v>
      </c>
      <c r="F677" s="58"/>
      <c r="G677" s="58"/>
      <c r="H677" s="6"/>
      <c r="J677" s="28" t="s">
        <v>79</v>
      </c>
      <c r="K677" s="3">
        <v>5</v>
      </c>
      <c r="L677" s="15">
        <f>+K677*$K$19</f>
        <v>0.7684975098400004</v>
      </c>
      <c r="M677" s="10">
        <v>6.12</v>
      </c>
      <c r="N677" s="41"/>
      <c r="O677" s="42"/>
    </row>
    <row r="678" spans="2:8" ht="15">
      <c r="B678" s="5"/>
      <c r="D678" s="56"/>
      <c r="E678" s="58"/>
      <c r="F678" s="58"/>
      <c r="G678" s="58"/>
      <c r="H678" s="6"/>
    </row>
    <row r="679" spans="3:15" ht="15">
      <c r="C679" s="6" t="s">
        <v>330</v>
      </c>
      <c r="D679" s="56" t="s">
        <v>331</v>
      </c>
      <c r="E679" s="58" t="s">
        <v>140</v>
      </c>
      <c r="F679" s="58"/>
      <c r="G679" s="58"/>
      <c r="H679" s="6"/>
      <c r="J679" s="28" t="s">
        <v>140</v>
      </c>
      <c r="K679" s="3">
        <v>5</v>
      </c>
      <c r="L679" s="15">
        <f>+K679*$K$19</f>
        <v>0.7684975098400004</v>
      </c>
      <c r="M679" s="10">
        <v>18.36</v>
      </c>
      <c r="N679" s="41"/>
      <c r="O679" s="42"/>
    </row>
    <row r="681" ht="15">
      <c r="F681" s="54" t="s">
        <v>542</v>
      </c>
    </row>
    <row r="683" spans="4:7" ht="15">
      <c r="D683" s="59" t="s">
        <v>332</v>
      </c>
      <c r="E683" s="58"/>
      <c r="F683" s="58"/>
      <c r="G683" s="58"/>
    </row>
    <row r="684" spans="4:8" ht="41.25" customHeight="1">
      <c r="D684" s="56" t="s">
        <v>333</v>
      </c>
      <c r="E684" s="58"/>
      <c r="F684" s="58"/>
      <c r="G684" s="58"/>
      <c r="H684" s="58"/>
    </row>
    <row r="685" spans="4:8" ht="13.5" customHeight="1">
      <c r="D685" s="56" t="s">
        <v>470</v>
      </c>
      <c r="E685" s="58"/>
      <c r="F685" s="58"/>
      <c r="G685" s="58"/>
      <c r="H685" s="58"/>
    </row>
    <row r="686" ht="15">
      <c r="B686" s="5"/>
    </row>
    <row r="687" spans="3:15" ht="18">
      <c r="C687" s="6" t="s">
        <v>334</v>
      </c>
      <c r="D687" s="56" t="s">
        <v>430</v>
      </c>
      <c r="E687" s="58"/>
      <c r="F687" s="58"/>
      <c r="G687" s="58"/>
      <c r="H687" s="6"/>
      <c r="J687" s="28" t="s">
        <v>431</v>
      </c>
      <c r="K687" s="3">
        <v>10</v>
      </c>
      <c r="L687" s="15">
        <f>+K687*$K$19</f>
        <v>1.5369950196800009</v>
      </c>
      <c r="M687" s="10">
        <v>12.24</v>
      </c>
      <c r="N687" s="41"/>
      <c r="O687" s="42"/>
    </row>
    <row r="688" spans="2:8" ht="15">
      <c r="B688" s="5"/>
      <c r="D688" s="56"/>
      <c r="E688" s="58"/>
      <c r="F688" s="58"/>
      <c r="G688" s="58"/>
      <c r="H688" s="6"/>
    </row>
    <row r="689" spans="3:15" ht="18">
      <c r="C689" s="6" t="s">
        <v>268</v>
      </c>
      <c r="D689" s="56" t="s">
        <v>432</v>
      </c>
      <c r="E689" s="58"/>
      <c r="F689" s="58"/>
      <c r="G689" s="58"/>
      <c r="H689" s="6"/>
      <c r="J689" s="28" t="s">
        <v>433</v>
      </c>
      <c r="K689" s="3">
        <v>15</v>
      </c>
      <c r="L689" s="15">
        <f>+K689*$K$19</f>
        <v>2.3054925295200013</v>
      </c>
      <c r="M689" s="10">
        <v>18.36</v>
      </c>
      <c r="N689" s="41"/>
      <c r="O689" s="42"/>
    </row>
    <row r="690" spans="2:8" ht="15">
      <c r="B690" s="5"/>
      <c r="D690" s="56"/>
      <c r="E690" s="58"/>
      <c r="F690" s="58"/>
      <c r="G690" s="58"/>
      <c r="H690" s="6"/>
    </row>
    <row r="691" spans="3:15" ht="18">
      <c r="C691" s="6" t="s">
        <v>17</v>
      </c>
      <c r="D691" s="56" t="s">
        <v>434</v>
      </c>
      <c r="E691" s="58"/>
      <c r="F691" s="58"/>
      <c r="G691" s="58"/>
      <c r="H691" s="6"/>
      <c r="J691" s="28" t="s">
        <v>435</v>
      </c>
      <c r="K691" s="3">
        <v>20</v>
      </c>
      <c r="L691" s="15">
        <f>+K691*$K$19</f>
        <v>3.0739900393600017</v>
      </c>
      <c r="M691" s="10">
        <v>24.49</v>
      </c>
      <c r="N691" s="41"/>
      <c r="O691" s="42"/>
    </row>
    <row r="692" spans="2:8" ht="15">
      <c r="B692" s="5"/>
      <c r="D692" s="56"/>
      <c r="E692" s="58"/>
      <c r="F692" s="58"/>
      <c r="G692" s="58"/>
      <c r="H692" s="6"/>
    </row>
    <row r="693" spans="4:13" ht="30" customHeight="1">
      <c r="D693" s="56" t="s">
        <v>335</v>
      </c>
      <c r="E693" s="58"/>
      <c r="F693" s="58"/>
      <c r="G693" s="58"/>
      <c r="H693" s="58"/>
      <c r="L693" s="15"/>
      <c r="M693" s="10"/>
    </row>
    <row r="694" ht="15">
      <c r="B694" s="6"/>
    </row>
    <row r="695" spans="3:15" ht="18">
      <c r="C695" s="6" t="s">
        <v>314</v>
      </c>
      <c r="D695" s="56" t="s">
        <v>430</v>
      </c>
      <c r="E695" s="58"/>
      <c r="F695" s="58"/>
      <c r="G695" s="58"/>
      <c r="H695" s="6"/>
      <c r="J695" s="28" t="s">
        <v>431</v>
      </c>
      <c r="K695" s="3">
        <v>10</v>
      </c>
      <c r="L695" s="15">
        <f>+K695*$K$19</f>
        <v>1.5369950196800009</v>
      </c>
      <c r="M695" s="10">
        <v>12.24</v>
      </c>
      <c r="N695" s="41"/>
      <c r="O695" s="42"/>
    </row>
    <row r="696" spans="2:8" ht="15">
      <c r="B696" s="5"/>
      <c r="D696" s="56"/>
      <c r="E696" s="58"/>
      <c r="F696" s="58"/>
      <c r="G696" s="58"/>
      <c r="H696" s="6"/>
    </row>
    <row r="697" spans="3:15" ht="18">
      <c r="C697" s="6" t="s">
        <v>26</v>
      </c>
      <c r="D697" s="56" t="s">
        <v>432</v>
      </c>
      <c r="E697" s="58"/>
      <c r="F697" s="58"/>
      <c r="G697" s="58"/>
      <c r="H697" s="6"/>
      <c r="J697" s="28" t="s">
        <v>433</v>
      </c>
      <c r="K697" s="3">
        <v>15</v>
      </c>
      <c r="L697" s="15">
        <f>+K697*$K$19</f>
        <v>2.3054925295200013</v>
      </c>
      <c r="M697" s="10">
        <v>18.36</v>
      </c>
      <c r="N697" s="41"/>
      <c r="O697" s="42"/>
    </row>
    <row r="698" spans="2:8" ht="15">
      <c r="B698" s="5"/>
      <c r="D698" s="56"/>
      <c r="E698" s="58"/>
      <c r="F698" s="58"/>
      <c r="G698" s="58"/>
      <c r="H698" s="6"/>
    </row>
    <row r="699" spans="3:15" ht="18">
      <c r="C699" s="6" t="s">
        <v>39</v>
      </c>
      <c r="D699" s="56" t="s">
        <v>434</v>
      </c>
      <c r="E699" s="58"/>
      <c r="F699" s="58"/>
      <c r="G699" s="58"/>
      <c r="H699" s="6"/>
      <c r="J699" s="28" t="s">
        <v>435</v>
      </c>
      <c r="K699" s="3">
        <v>20</v>
      </c>
      <c r="L699" s="15">
        <f>+K699*$K$19</f>
        <v>3.0739900393600017</v>
      </c>
      <c r="M699" s="10">
        <v>24.49</v>
      </c>
      <c r="N699" s="41"/>
      <c r="O699" s="42"/>
    </row>
    <row r="700" ht="15">
      <c r="B700" s="5"/>
    </row>
    <row r="701" ht="15.75" customHeight="1">
      <c r="D701" s="22" t="s">
        <v>10</v>
      </c>
    </row>
    <row r="702" spans="5:8" ht="15">
      <c r="E702" s="56" t="s">
        <v>336</v>
      </c>
      <c r="F702" s="58"/>
      <c r="G702" s="58"/>
      <c r="H702" s="58"/>
    </row>
    <row r="703" spans="5:8" ht="15">
      <c r="E703" s="56" t="s">
        <v>337</v>
      </c>
      <c r="F703" s="58"/>
      <c r="G703" s="58"/>
      <c r="H703" s="58"/>
    </row>
    <row r="704" spans="5:8" ht="15">
      <c r="E704" s="56" t="s">
        <v>338</v>
      </c>
      <c r="F704" s="58"/>
      <c r="G704" s="58"/>
      <c r="H704" s="58"/>
    </row>
    <row r="705" spans="5:8" ht="15">
      <c r="E705" s="56" t="s">
        <v>57</v>
      </c>
      <c r="F705" s="58"/>
      <c r="G705" s="58"/>
      <c r="H705" s="58"/>
    </row>
    <row r="706" spans="5:8" ht="15">
      <c r="E706" s="6"/>
      <c r="F706" s="1"/>
      <c r="G706" s="1"/>
      <c r="H706" s="1"/>
    </row>
    <row r="707" spans="5:8" ht="15">
      <c r="E707" s="6"/>
      <c r="F707" s="1"/>
      <c r="G707" s="1"/>
      <c r="H707" s="1"/>
    </row>
    <row r="708" spans="5:8" ht="15">
      <c r="E708" s="6"/>
      <c r="F708" s="1"/>
      <c r="G708" s="1"/>
      <c r="H708" s="1"/>
    </row>
    <row r="709" spans="5:8" ht="15">
      <c r="E709" s="6"/>
      <c r="F709" s="1"/>
      <c r="G709" s="1"/>
      <c r="H709" s="1"/>
    </row>
    <row r="710" spans="5:8" ht="15">
      <c r="E710" s="6"/>
      <c r="F710" s="1"/>
      <c r="G710" s="1"/>
      <c r="H710" s="1"/>
    </row>
    <row r="711" spans="2:6" ht="15">
      <c r="B711" s="5"/>
      <c r="F711" s="54" t="s">
        <v>543</v>
      </c>
    </row>
    <row r="712" ht="15">
      <c r="B712" s="5"/>
    </row>
    <row r="713" spans="4:5" ht="15">
      <c r="D713" s="59" t="s">
        <v>339</v>
      </c>
      <c r="E713" s="58"/>
    </row>
    <row r="714" ht="15">
      <c r="B714" s="5"/>
    </row>
    <row r="715" spans="4:7" ht="15">
      <c r="D715" s="60" t="s">
        <v>495</v>
      </c>
      <c r="E715" s="58"/>
      <c r="F715" s="58"/>
      <c r="G715" s="58"/>
    </row>
    <row r="716" ht="15">
      <c r="B716" s="6"/>
    </row>
    <row r="717" spans="4:8" ht="15">
      <c r="D717" s="56" t="s">
        <v>340</v>
      </c>
      <c r="E717" s="58"/>
      <c r="F717" s="58"/>
      <c r="G717" s="58"/>
      <c r="H717" s="58"/>
    </row>
    <row r="718" spans="4:8" ht="15">
      <c r="D718" s="56" t="s">
        <v>341</v>
      </c>
      <c r="E718" s="58"/>
      <c r="F718" s="58"/>
      <c r="G718" s="58"/>
      <c r="H718" s="6"/>
    </row>
    <row r="719" ht="15">
      <c r="B719" s="5"/>
    </row>
    <row r="720" spans="3:15" ht="18">
      <c r="C720" s="6" t="s">
        <v>8</v>
      </c>
      <c r="D720" s="56" t="s">
        <v>436</v>
      </c>
      <c r="E720" s="58"/>
      <c r="F720" s="58"/>
      <c r="G720" s="58"/>
      <c r="J720" s="28" t="s">
        <v>435</v>
      </c>
      <c r="K720" s="3">
        <v>100</v>
      </c>
      <c r="L720" s="15">
        <f>+K720*$K$19</f>
        <v>15.369950196800009</v>
      </c>
      <c r="M720" s="10">
        <v>122.43</v>
      </c>
      <c r="N720" s="41"/>
      <c r="O720" s="42"/>
    </row>
    <row r="721" ht="15">
      <c r="B721" s="5"/>
    </row>
    <row r="722" spans="3:15" ht="18">
      <c r="C722" s="6" t="s">
        <v>15</v>
      </c>
      <c r="D722" s="56" t="s">
        <v>437</v>
      </c>
      <c r="E722" s="58"/>
      <c r="F722" s="58"/>
      <c r="G722" s="6"/>
      <c r="J722" s="28" t="s">
        <v>435</v>
      </c>
      <c r="K722" s="3">
        <v>50</v>
      </c>
      <c r="L722" s="15">
        <f>+K722*$K$19</f>
        <v>7.684975098400004</v>
      </c>
      <c r="M722" s="10">
        <v>61.22</v>
      </c>
      <c r="N722" s="41"/>
      <c r="O722" s="42"/>
    </row>
    <row r="723" ht="15">
      <c r="B723" s="5"/>
    </row>
    <row r="724" spans="4:8" ht="15">
      <c r="D724" s="56" t="s">
        <v>342</v>
      </c>
      <c r="E724" s="58"/>
      <c r="F724" s="58"/>
      <c r="G724" s="58"/>
      <c r="H724" s="58"/>
    </row>
    <row r="725" spans="4:8" ht="15" customHeight="1">
      <c r="D725" s="56" t="s">
        <v>343</v>
      </c>
      <c r="E725" s="58"/>
      <c r="F725" s="58"/>
      <c r="G725" s="58"/>
      <c r="H725" s="58"/>
    </row>
    <row r="726" spans="4:8" ht="15">
      <c r="D726" s="56" t="s">
        <v>344</v>
      </c>
      <c r="E726" s="58"/>
      <c r="F726" s="58"/>
      <c r="G726" s="58"/>
      <c r="H726" s="6"/>
    </row>
    <row r="727" ht="15">
      <c r="B727" s="5"/>
    </row>
    <row r="728" spans="3:15" ht="18">
      <c r="C728" s="6" t="s">
        <v>17</v>
      </c>
      <c r="D728" s="56" t="s">
        <v>438</v>
      </c>
      <c r="E728" s="58"/>
      <c r="F728" s="58"/>
      <c r="G728" s="58"/>
      <c r="J728" s="28" t="s">
        <v>435</v>
      </c>
      <c r="K728" s="3">
        <v>150</v>
      </c>
      <c r="L728" s="15">
        <f>+K728*$K$19</f>
        <v>23.054925295200015</v>
      </c>
      <c r="M728" s="10">
        <v>183.65</v>
      </c>
      <c r="N728" s="41"/>
      <c r="O728" s="42"/>
    </row>
    <row r="729" ht="15">
      <c r="B729" s="5"/>
    </row>
    <row r="730" spans="3:15" ht="18">
      <c r="C730" s="6" t="s">
        <v>22</v>
      </c>
      <c r="D730" s="56" t="s">
        <v>439</v>
      </c>
      <c r="E730" s="58"/>
      <c r="F730" s="58"/>
      <c r="G730" s="58"/>
      <c r="J730" s="28" t="s">
        <v>435</v>
      </c>
      <c r="K730" s="3">
        <v>100</v>
      </c>
      <c r="L730" s="15">
        <f>+K730*$K$19</f>
        <v>15.369950196800009</v>
      </c>
      <c r="M730" s="10">
        <v>122.43</v>
      </c>
      <c r="N730" s="41"/>
      <c r="O730" s="42"/>
    </row>
    <row r="731" ht="15">
      <c r="B731" s="5"/>
    </row>
    <row r="732" spans="4:5" ht="15">
      <c r="D732" s="59" t="s">
        <v>10</v>
      </c>
      <c r="E732" s="58"/>
    </row>
    <row r="733" spans="5:8" ht="15">
      <c r="E733" s="56" t="s">
        <v>345</v>
      </c>
      <c r="F733" s="58"/>
      <c r="G733" s="58"/>
      <c r="H733" s="58"/>
    </row>
    <row r="734" spans="5:8" ht="15">
      <c r="E734" s="56" t="s">
        <v>346</v>
      </c>
      <c r="F734" s="58"/>
      <c r="G734" s="58"/>
      <c r="H734" s="58"/>
    </row>
    <row r="735" spans="5:8" ht="15">
      <c r="E735" s="56" t="s">
        <v>347</v>
      </c>
      <c r="F735" s="58"/>
      <c r="G735" s="58"/>
      <c r="H735" s="58"/>
    </row>
    <row r="736" spans="5:8" ht="15">
      <c r="E736" s="56" t="s">
        <v>348</v>
      </c>
      <c r="F736" s="58"/>
      <c r="G736" s="58"/>
      <c r="H736" s="58"/>
    </row>
    <row r="737" spans="5:8" ht="15">
      <c r="E737" s="56" t="s">
        <v>349</v>
      </c>
      <c r="F737" s="58"/>
      <c r="G737" s="58"/>
      <c r="H737" s="58"/>
    </row>
    <row r="738" spans="5:8" ht="15">
      <c r="E738" s="56" t="s">
        <v>350</v>
      </c>
      <c r="F738" s="58"/>
      <c r="G738" s="58"/>
      <c r="H738" s="58"/>
    </row>
    <row r="739" spans="5:8" ht="15">
      <c r="E739" s="56" t="s">
        <v>351</v>
      </c>
      <c r="F739" s="58"/>
      <c r="G739" s="58"/>
      <c r="H739" s="58"/>
    </row>
    <row r="740" spans="5:8" ht="15">
      <c r="E740" s="56" t="s">
        <v>57</v>
      </c>
      <c r="F740" s="58"/>
      <c r="G740" s="58"/>
      <c r="H740" s="58"/>
    </row>
    <row r="741" ht="15">
      <c r="B741" s="5"/>
    </row>
    <row r="742" ht="15">
      <c r="B742" s="5"/>
    </row>
    <row r="743" ht="15">
      <c r="B743" s="5"/>
    </row>
    <row r="744" spans="2:6" ht="15">
      <c r="B744" s="5"/>
      <c r="F744" s="54" t="s">
        <v>545</v>
      </c>
    </row>
    <row r="745" ht="15">
      <c r="B745" s="5"/>
    </row>
    <row r="746" spans="2:5" ht="15">
      <c r="B746" s="5"/>
      <c r="D746" s="59" t="s">
        <v>544</v>
      </c>
      <c r="E746" s="58"/>
    </row>
    <row r="747" ht="15">
      <c r="B747" s="5"/>
    </row>
    <row r="748" spans="4:5" ht="15">
      <c r="D748" s="60" t="s">
        <v>352</v>
      </c>
      <c r="E748" s="58"/>
    </row>
    <row r="749" ht="15">
      <c r="B749" s="5"/>
    </row>
    <row r="750" spans="4:8" ht="28.5" customHeight="1">
      <c r="D750" s="56" t="s">
        <v>471</v>
      </c>
      <c r="E750" s="58"/>
      <c r="F750" s="58"/>
      <c r="G750" s="58"/>
      <c r="H750" s="58"/>
    </row>
    <row r="751" ht="15">
      <c r="B751" s="6"/>
    </row>
    <row r="752" spans="3:15" ht="15">
      <c r="C752" s="6" t="s">
        <v>8</v>
      </c>
      <c r="D752" s="56" t="s">
        <v>436</v>
      </c>
      <c r="E752" s="58"/>
      <c r="F752" s="58"/>
      <c r="G752" s="58"/>
      <c r="J752" s="28" t="s">
        <v>79</v>
      </c>
      <c r="K752" s="3">
        <v>30</v>
      </c>
      <c r="L752" s="15">
        <f>+K752*$K$19</f>
        <v>4.6109850590400026</v>
      </c>
      <c r="M752" s="10">
        <v>36.73</v>
      </c>
      <c r="N752" s="41"/>
      <c r="O752" s="42"/>
    </row>
    <row r="753" spans="2:7" ht="15">
      <c r="B753" s="5"/>
      <c r="D753" s="56"/>
      <c r="E753" s="58"/>
      <c r="F753" s="58"/>
      <c r="G753" s="58"/>
    </row>
    <row r="754" spans="3:15" ht="18">
      <c r="C754" s="6" t="s">
        <v>15</v>
      </c>
      <c r="D754" s="56" t="s">
        <v>439</v>
      </c>
      <c r="E754" s="58"/>
      <c r="F754" s="58"/>
      <c r="G754" s="58"/>
      <c r="J754" s="28" t="s">
        <v>440</v>
      </c>
      <c r="K754" s="3">
        <v>75</v>
      </c>
      <c r="L754" s="15">
        <f>+K754*$K$19</f>
        <v>11.527462647600007</v>
      </c>
      <c r="M754" s="10">
        <v>91.82</v>
      </c>
      <c r="N754" s="41"/>
      <c r="O754" s="42"/>
    </row>
    <row r="755" ht="15">
      <c r="B755" s="5"/>
    </row>
    <row r="756" ht="15">
      <c r="B756" s="5"/>
    </row>
    <row r="757" spans="2:8" ht="30" customHeight="1">
      <c r="B757" s="6"/>
      <c r="D757" s="56" t="s">
        <v>353</v>
      </c>
      <c r="E757" s="58"/>
      <c r="F757" s="58"/>
      <c r="G757" s="58"/>
      <c r="H757" s="58"/>
    </row>
    <row r="758" spans="2:8" ht="15">
      <c r="B758" s="6"/>
      <c r="D758" s="56" t="s">
        <v>354</v>
      </c>
      <c r="E758" s="58"/>
      <c r="F758" s="58"/>
      <c r="G758" s="58"/>
      <c r="H758" s="58"/>
    </row>
    <row r="759" ht="15">
      <c r="B759" s="5"/>
    </row>
    <row r="760" spans="3:15" ht="15">
      <c r="C760" s="6" t="s">
        <v>17</v>
      </c>
      <c r="D760" s="56" t="s">
        <v>436</v>
      </c>
      <c r="E760" s="58"/>
      <c r="F760" s="58"/>
      <c r="G760" s="58"/>
      <c r="J760" s="28" t="s">
        <v>76</v>
      </c>
      <c r="K760" s="3">
        <v>30</v>
      </c>
      <c r="L760" s="15">
        <f>+K760*$K$19</f>
        <v>4.6109850590400026</v>
      </c>
      <c r="M760" s="10">
        <v>36.73</v>
      </c>
      <c r="N760" s="41"/>
      <c r="O760" s="42"/>
    </row>
    <row r="761" spans="2:7" ht="15">
      <c r="B761" s="5"/>
      <c r="D761" s="56"/>
      <c r="E761" s="58"/>
      <c r="F761" s="58"/>
      <c r="G761" s="58"/>
    </row>
    <row r="762" spans="3:15" ht="18">
      <c r="C762" s="6" t="s">
        <v>22</v>
      </c>
      <c r="D762" s="56" t="s">
        <v>439</v>
      </c>
      <c r="E762" s="58"/>
      <c r="F762" s="58"/>
      <c r="G762" s="58"/>
      <c r="J762" s="28" t="s">
        <v>440</v>
      </c>
      <c r="K762" s="3">
        <v>75</v>
      </c>
      <c r="L762" s="15">
        <f>+K762*$K$19</f>
        <v>11.527462647600007</v>
      </c>
      <c r="M762" s="10">
        <v>91.82</v>
      </c>
      <c r="N762" s="41"/>
      <c r="O762" s="42"/>
    </row>
    <row r="763" ht="15">
      <c r="B763" s="5"/>
    </row>
    <row r="764" ht="15">
      <c r="B764" s="5"/>
    </row>
    <row r="765" spans="4:5" ht="15">
      <c r="D765" s="59" t="s">
        <v>10</v>
      </c>
      <c r="E765" s="58"/>
    </row>
    <row r="766" spans="5:8" ht="15">
      <c r="E766" s="56" t="s">
        <v>345</v>
      </c>
      <c r="F766" s="58"/>
      <c r="G766" s="58"/>
      <c r="H766" s="58"/>
    </row>
    <row r="767" spans="5:8" ht="15">
      <c r="E767" s="56" t="s">
        <v>346</v>
      </c>
      <c r="F767" s="58"/>
      <c r="G767" s="58"/>
      <c r="H767" s="58"/>
    </row>
    <row r="768" spans="5:8" ht="15">
      <c r="E768" s="56" t="s">
        <v>347</v>
      </c>
      <c r="F768" s="58"/>
      <c r="G768" s="58"/>
      <c r="H768" s="58"/>
    </row>
    <row r="769" spans="5:8" ht="15">
      <c r="E769" s="56" t="s">
        <v>348</v>
      </c>
      <c r="F769" s="58"/>
      <c r="G769" s="58"/>
      <c r="H769" s="58"/>
    </row>
    <row r="770" spans="5:8" ht="15">
      <c r="E770" s="56" t="s">
        <v>349</v>
      </c>
      <c r="F770" s="58"/>
      <c r="G770" s="58"/>
      <c r="H770" s="58"/>
    </row>
    <row r="771" spans="5:8" ht="15">
      <c r="E771" s="56" t="s">
        <v>350</v>
      </c>
      <c r="F771" s="58"/>
      <c r="G771" s="58"/>
      <c r="H771" s="58"/>
    </row>
    <row r="772" spans="5:8" ht="15">
      <c r="E772" s="56" t="s">
        <v>351</v>
      </c>
      <c r="F772" s="58"/>
      <c r="G772" s="58"/>
      <c r="H772" s="58"/>
    </row>
    <row r="773" spans="5:8" ht="15">
      <c r="E773" s="56" t="s">
        <v>57</v>
      </c>
      <c r="F773" s="58"/>
      <c r="G773" s="58"/>
      <c r="H773" s="58"/>
    </row>
    <row r="774" ht="15">
      <c r="B774" s="5"/>
    </row>
    <row r="775" ht="15">
      <c r="F775" s="54" t="s">
        <v>546</v>
      </c>
    </row>
    <row r="776" spans="4:5" ht="15">
      <c r="D776" s="59" t="s">
        <v>544</v>
      </c>
      <c r="E776" s="58"/>
    </row>
    <row r="777" ht="15">
      <c r="B777" s="5"/>
    </row>
    <row r="778" spans="4:8" ht="15">
      <c r="D778" s="60" t="s">
        <v>355</v>
      </c>
      <c r="E778" s="58"/>
      <c r="F778" s="58"/>
      <c r="G778" s="58"/>
      <c r="H778" s="58"/>
    </row>
    <row r="779" ht="15">
      <c r="B779" s="5"/>
    </row>
    <row r="780" spans="4:9" ht="21.75" customHeight="1">
      <c r="D780" s="56" t="s">
        <v>356</v>
      </c>
      <c r="E780" s="58"/>
      <c r="F780" s="58"/>
      <c r="G780" s="58"/>
      <c r="H780" s="58"/>
      <c r="I780" s="58"/>
    </row>
    <row r="781" spans="4:9" ht="15">
      <c r="D781" s="56" t="s">
        <v>357</v>
      </c>
      <c r="E781" s="58"/>
      <c r="F781" s="58"/>
      <c r="G781" s="58"/>
      <c r="H781" s="58"/>
      <c r="I781" s="58"/>
    </row>
    <row r="782" spans="4:9" ht="15">
      <c r="D782" s="56" t="s">
        <v>358</v>
      </c>
      <c r="E782" s="58"/>
      <c r="F782" s="58"/>
      <c r="G782" s="58"/>
      <c r="H782" s="58"/>
      <c r="I782" s="58"/>
    </row>
    <row r="783" spans="4:9" ht="15">
      <c r="D783" s="56" t="s">
        <v>359</v>
      </c>
      <c r="E783" s="58"/>
      <c r="F783" s="58"/>
      <c r="G783" s="58"/>
      <c r="H783" s="58"/>
      <c r="I783" s="58"/>
    </row>
    <row r="784" spans="4:9" ht="15">
      <c r="D784" s="56" t="s">
        <v>360</v>
      </c>
      <c r="E784" s="58"/>
      <c r="F784" s="58"/>
      <c r="G784" s="58"/>
      <c r="H784" s="58"/>
      <c r="I784" s="58"/>
    </row>
    <row r="785" spans="2:9" ht="15">
      <c r="B785" s="6"/>
      <c r="D785" s="56" t="s">
        <v>361</v>
      </c>
      <c r="E785" s="58"/>
      <c r="F785" s="58"/>
      <c r="G785" s="58"/>
      <c r="H785" s="58"/>
      <c r="I785" s="58"/>
    </row>
    <row r="786" spans="2:9" ht="15">
      <c r="B786" s="6"/>
      <c r="D786" s="56" t="s">
        <v>362</v>
      </c>
      <c r="E786" s="58"/>
      <c r="F786" s="58"/>
      <c r="G786" s="58"/>
      <c r="H786" s="58"/>
      <c r="I786" s="58"/>
    </row>
    <row r="787" spans="2:9" ht="15">
      <c r="B787" s="6"/>
      <c r="D787" s="56" t="s">
        <v>363</v>
      </c>
      <c r="E787" s="58"/>
      <c r="F787" s="58"/>
      <c r="G787" s="58"/>
      <c r="H787" s="58"/>
      <c r="I787" s="58"/>
    </row>
    <row r="788" spans="4:15" ht="15">
      <c r="D788" s="6" t="s">
        <v>364</v>
      </c>
      <c r="N788" s="37"/>
      <c r="O788" s="38"/>
    </row>
    <row r="789" spans="2:15" ht="15">
      <c r="B789" s="6"/>
      <c r="N789" s="39"/>
      <c r="O789" s="40"/>
    </row>
    <row r="790" spans="3:15" ht="15">
      <c r="C790" s="6" t="s">
        <v>8</v>
      </c>
      <c r="D790" s="56" t="s">
        <v>441</v>
      </c>
      <c r="E790" s="58" t="s">
        <v>79</v>
      </c>
      <c r="F790" s="58"/>
      <c r="G790" s="58"/>
      <c r="H790" s="58"/>
      <c r="I790" s="58"/>
      <c r="J790" s="28" t="s">
        <v>79</v>
      </c>
      <c r="K790" s="23" t="s">
        <v>79</v>
      </c>
      <c r="L790" s="3">
        <v>50</v>
      </c>
      <c r="M790" s="10">
        <v>61.21</v>
      </c>
      <c r="N790" s="41"/>
      <c r="O790" s="42"/>
    </row>
    <row r="791" spans="2:13" ht="15">
      <c r="B791" s="6"/>
      <c r="D791" s="56"/>
      <c r="E791" s="58"/>
      <c r="F791" s="58"/>
      <c r="G791" s="58"/>
      <c r="H791" s="58"/>
      <c r="I791" s="58"/>
      <c r="M791" s="10"/>
    </row>
    <row r="792" spans="3:15" ht="18">
      <c r="C792" t="s">
        <v>268</v>
      </c>
      <c r="D792" s="56" t="s">
        <v>442</v>
      </c>
      <c r="E792" s="58" t="s">
        <v>440</v>
      </c>
      <c r="F792" s="58"/>
      <c r="G792" s="58"/>
      <c r="H792" s="58"/>
      <c r="I792" s="58"/>
      <c r="J792" s="28" t="s">
        <v>440</v>
      </c>
      <c r="K792" s="23" t="s">
        <v>440</v>
      </c>
      <c r="L792" s="3">
        <v>200</v>
      </c>
      <c r="M792" s="10">
        <v>244.86</v>
      </c>
      <c r="N792" s="41"/>
      <c r="O792" s="42"/>
    </row>
    <row r="793" spans="2:15" ht="15">
      <c r="B793" s="5"/>
      <c r="D793" s="56"/>
      <c r="E793" s="58"/>
      <c r="F793" s="58"/>
      <c r="G793" s="58"/>
      <c r="H793" s="58"/>
      <c r="I793" s="58"/>
      <c r="M793" s="10"/>
      <c r="N793" s="41"/>
      <c r="O793" s="42"/>
    </row>
    <row r="794" spans="3:15" ht="15">
      <c r="C794" s="6" t="s">
        <v>365</v>
      </c>
      <c r="D794" s="56" t="s">
        <v>443</v>
      </c>
      <c r="E794" s="58" t="s">
        <v>79</v>
      </c>
      <c r="F794" s="58"/>
      <c r="G794" s="58"/>
      <c r="H794" s="58"/>
      <c r="I794" s="58"/>
      <c r="J794" s="28" t="s">
        <v>79</v>
      </c>
      <c r="K794" s="23" t="s">
        <v>79</v>
      </c>
      <c r="L794" s="3">
        <v>50</v>
      </c>
      <c r="M794" s="10">
        <v>61.21</v>
      </c>
      <c r="N794" s="41"/>
      <c r="O794" s="42"/>
    </row>
    <row r="795" spans="2:15" ht="15">
      <c r="B795" s="6"/>
      <c r="M795" s="10"/>
      <c r="N795" s="41"/>
      <c r="O795" s="42"/>
    </row>
    <row r="796" spans="3:15" ht="18">
      <c r="C796" t="s">
        <v>314</v>
      </c>
      <c r="D796" s="56" t="s">
        <v>444</v>
      </c>
      <c r="E796" s="58" t="s">
        <v>440</v>
      </c>
      <c r="F796" s="58"/>
      <c r="G796" s="58"/>
      <c r="H796" s="58"/>
      <c r="I796" s="58"/>
      <c r="J796" s="28" t="s">
        <v>440</v>
      </c>
      <c r="K796" s="23" t="s">
        <v>440</v>
      </c>
      <c r="L796" s="3">
        <v>200</v>
      </c>
      <c r="M796" s="10">
        <v>244.86</v>
      </c>
      <c r="N796" s="41"/>
      <c r="O796" s="42"/>
    </row>
    <row r="797" spans="2:15" ht="15">
      <c r="B797" s="6"/>
      <c r="D797" s="56"/>
      <c r="E797" s="58"/>
      <c r="F797" s="58"/>
      <c r="G797" s="58"/>
      <c r="H797" s="58"/>
      <c r="I797" s="58"/>
      <c r="M797" s="10"/>
      <c r="N797" s="41"/>
      <c r="O797" s="42"/>
    </row>
    <row r="798" spans="3:15" ht="15">
      <c r="C798" s="6" t="s">
        <v>26</v>
      </c>
      <c r="D798" s="56" t="s">
        <v>445</v>
      </c>
      <c r="E798" s="58" t="s">
        <v>79</v>
      </c>
      <c r="F798" s="58"/>
      <c r="G798" s="58"/>
      <c r="H798" s="58"/>
      <c r="I798" s="58"/>
      <c r="J798" s="28" t="s">
        <v>79</v>
      </c>
      <c r="K798" s="23" t="s">
        <v>79</v>
      </c>
      <c r="L798" s="3">
        <v>50</v>
      </c>
      <c r="M798" s="10">
        <v>61.21</v>
      </c>
      <c r="N798" s="41"/>
      <c r="O798" s="42"/>
    </row>
    <row r="799" spans="2:15" ht="15">
      <c r="B799" s="6"/>
      <c r="M799" s="10"/>
      <c r="N799" s="41"/>
      <c r="O799" s="42"/>
    </row>
    <row r="800" spans="3:15" ht="18">
      <c r="C800" t="s">
        <v>117</v>
      </c>
      <c r="D800" s="56" t="s">
        <v>446</v>
      </c>
      <c r="E800" s="58" t="s">
        <v>440</v>
      </c>
      <c r="F800" s="58"/>
      <c r="G800" s="58"/>
      <c r="H800" s="58"/>
      <c r="I800" s="58"/>
      <c r="J800" s="28" t="s">
        <v>440</v>
      </c>
      <c r="K800" s="23" t="s">
        <v>440</v>
      </c>
      <c r="L800" s="3">
        <v>200</v>
      </c>
      <c r="M800" s="10">
        <v>244.86</v>
      </c>
      <c r="N800" s="41"/>
      <c r="O800" s="42"/>
    </row>
    <row r="801" ht="15">
      <c r="B801" s="6"/>
    </row>
    <row r="802" ht="15">
      <c r="B802" s="6"/>
    </row>
    <row r="803" ht="15">
      <c r="B803" s="6"/>
    </row>
    <row r="804" ht="15">
      <c r="F804" s="54" t="s">
        <v>547</v>
      </c>
    </row>
    <row r="805" ht="15">
      <c r="E805" s="54"/>
    </row>
    <row r="806" spans="2:10" ht="50.25" customHeight="1">
      <c r="B806" s="59" t="s">
        <v>447</v>
      </c>
      <c r="C806" s="58"/>
      <c r="D806" s="58"/>
      <c r="E806" s="58"/>
      <c r="F806" s="58"/>
      <c r="G806" s="58"/>
      <c r="H806" s="58"/>
      <c r="I806" s="58"/>
      <c r="J806" s="58"/>
    </row>
    <row r="807" ht="15">
      <c r="B807" s="5"/>
    </row>
    <row r="808" spans="2:10" ht="15" customHeight="1">
      <c r="B808" s="60" t="s">
        <v>366</v>
      </c>
      <c r="C808" s="60"/>
      <c r="D808" s="60"/>
      <c r="E808" s="60"/>
      <c r="F808" s="60"/>
      <c r="G808" s="60"/>
      <c r="H808" s="60"/>
      <c r="I808" s="60"/>
      <c r="J808" s="60"/>
    </row>
    <row r="809" spans="2:10" ht="15">
      <c r="B809" s="60" t="s">
        <v>367</v>
      </c>
      <c r="C809" s="58"/>
      <c r="D809" s="58"/>
      <c r="E809" s="58"/>
      <c r="F809" s="58"/>
      <c r="G809" s="58"/>
      <c r="H809" s="58"/>
      <c r="I809" s="58"/>
      <c r="J809" s="58"/>
    </row>
    <row r="810" ht="15">
      <c r="B810" s="5"/>
    </row>
    <row r="811" spans="3:15" ht="18">
      <c r="C811" s="6" t="s">
        <v>8</v>
      </c>
      <c r="D811" s="56" t="s">
        <v>448</v>
      </c>
      <c r="E811" s="58"/>
      <c r="F811" s="58"/>
      <c r="G811" s="58"/>
      <c r="H811" s="58"/>
      <c r="I811" s="58"/>
      <c r="J811" s="28" t="s">
        <v>440</v>
      </c>
      <c r="K811" s="23" t="s">
        <v>440</v>
      </c>
      <c r="L811" s="3">
        <v>6</v>
      </c>
      <c r="M811" s="10">
        <v>7.34</v>
      </c>
      <c r="N811" s="41"/>
      <c r="O811" s="42"/>
    </row>
    <row r="812" spans="2:13" ht="15">
      <c r="B812" s="6"/>
      <c r="M812" s="10"/>
    </row>
    <row r="813" spans="4:13" ht="15">
      <c r="D813" s="59" t="s">
        <v>10</v>
      </c>
      <c r="E813" s="58"/>
      <c r="M813" s="10"/>
    </row>
    <row r="814" spans="5:13" ht="15">
      <c r="E814" s="56" t="s">
        <v>368</v>
      </c>
      <c r="F814" s="58"/>
      <c r="G814" s="58"/>
      <c r="H814" s="58"/>
      <c r="I814" s="58"/>
      <c r="M814" s="10"/>
    </row>
    <row r="815" spans="5:13" ht="15">
      <c r="E815" s="56" t="s">
        <v>369</v>
      </c>
      <c r="F815" s="58"/>
      <c r="G815" s="58"/>
      <c r="H815" s="58"/>
      <c r="I815" s="58"/>
      <c r="M815" s="10"/>
    </row>
    <row r="816" spans="5:13" ht="15">
      <c r="E816" s="56" t="s">
        <v>370</v>
      </c>
      <c r="F816" s="58"/>
      <c r="G816" s="58"/>
      <c r="H816" s="58"/>
      <c r="I816" s="58"/>
      <c r="M816" s="10"/>
    </row>
    <row r="817" spans="5:13" ht="15">
      <c r="E817" s="56" t="s">
        <v>57</v>
      </c>
      <c r="F817" s="58"/>
      <c r="G817" s="58"/>
      <c r="H817" s="58"/>
      <c r="I817" s="58"/>
      <c r="M817" s="10"/>
    </row>
    <row r="818" spans="2:13" ht="15">
      <c r="B818" s="6"/>
      <c r="M818" s="10"/>
    </row>
    <row r="819" spans="3:14" ht="42" customHeight="1">
      <c r="C819" s="57" t="s">
        <v>371</v>
      </c>
      <c r="D819" s="61"/>
      <c r="E819" s="61"/>
      <c r="F819" s="61"/>
      <c r="G819" s="61"/>
      <c r="H819" s="61"/>
      <c r="I819" s="61"/>
      <c r="J819" s="29"/>
      <c r="K819" s="16"/>
      <c r="L819" s="16"/>
      <c r="M819" s="33"/>
      <c r="N819" s="16"/>
    </row>
    <row r="820" spans="2:14" ht="15">
      <c r="B820" s="14"/>
      <c r="C820" s="16"/>
      <c r="D820" s="16"/>
      <c r="E820" s="16"/>
      <c r="F820" s="16"/>
      <c r="G820" s="16"/>
      <c r="H820" s="16"/>
      <c r="I820" s="16"/>
      <c r="J820" s="29"/>
      <c r="K820" s="16"/>
      <c r="L820" s="16"/>
      <c r="M820" s="33"/>
      <c r="N820" s="16"/>
    </row>
    <row r="821" spans="2:13" ht="15">
      <c r="B821" s="6"/>
      <c r="M821" s="10"/>
    </row>
    <row r="822" spans="3:15" ht="18">
      <c r="C822" s="6" t="s">
        <v>15</v>
      </c>
      <c r="D822" s="56" t="s">
        <v>448</v>
      </c>
      <c r="E822" s="58" t="s">
        <v>440</v>
      </c>
      <c r="F822" s="58"/>
      <c r="G822" s="58"/>
      <c r="H822" s="58"/>
      <c r="I822" s="58"/>
      <c r="J822" s="28" t="s">
        <v>440</v>
      </c>
      <c r="K822" s="23" t="s">
        <v>440</v>
      </c>
      <c r="L822" s="3">
        <v>6</v>
      </c>
      <c r="M822" s="10">
        <f>7.34*1.1</f>
        <v>8.074</v>
      </c>
      <c r="N822" s="41"/>
      <c r="O822" s="42"/>
    </row>
    <row r="823" ht="15">
      <c r="B823" s="6"/>
    </row>
    <row r="824" spans="4:5" ht="15">
      <c r="D824" s="59" t="s">
        <v>10</v>
      </c>
      <c r="E824" s="58"/>
    </row>
    <row r="825" spans="5:9" ht="15">
      <c r="E825" s="56" t="s">
        <v>368</v>
      </c>
      <c r="F825" s="58"/>
      <c r="G825" s="58"/>
      <c r="H825" s="58"/>
      <c r="I825" s="58"/>
    </row>
    <row r="826" spans="5:9" ht="15">
      <c r="E826" s="56" t="s">
        <v>369</v>
      </c>
      <c r="F826" s="58"/>
      <c r="G826" s="58"/>
      <c r="H826" s="58"/>
      <c r="I826" s="58"/>
    </row>
    <row r="827" spans="5:9" ht="15">
      <c r="E827" s="56" t="s">
        <v>370</v>
      </c>
      <c r="F827" s="58"/>
      <c r="G827" s="58"/>
      <c r="H827" s="58"/>
      <c r="I827" s="58"/>
    </row>
    <row r="828" spans="5:9" ht="15">
      <c r="E828" s="56" t="s">
        <v>57</v>
      </c>
      <c r="F828" s="58"/>
      <c r="G828" s="58"/>
      <c r="H828" s="58"/>
      <c r="I828" s="58"/>
    </row>
    <row r="829" spans="5:9" ht="15">
      <c r="E829" s="6"/>
      <c r="F829" s="1"/>
      <c r="G829" s="1"/>
      <c r="H829" s="1"/>
      <c r="I829" s="1"/>
    </row>
    <row r="830" spans="5:9" ht="15">
      <c r="E830" s="6"/>
      <c r="F830" s="1"/>
      <c r="G830" s="1"/>
      <c r="H830" s="1"/>
      <c r="I830" s="1"/>
    </row>
    <row r="831" spans="2:6" ht="15">
      <c r="B831" s="6"/>
      <c r="F831" s="54" t="s">
        <v>548</v>
      </c>
    </row>
    <row r="833" spans="4:7" ht="15">
      <c r="D833" s="59" t="s">
        <v>372</v>
      </c>
      <c r="E833" s="58"/>
      <c r="F833" s="58"/>
      <c r="G833" s="58"/>
    </row>
    <row r="834" ht="15">
      <c r="B834" s="5"/>
    </row>
    <row r="835" spans="4:10" ht="15">
      <c r="D835" s="60" t="s">
        <v>373</v>
      </c>
      <c r="E835" s="58"/>
      <c r="F835" s="58"/>
      <c r="G835" s="58"/>
      <c r="H835" s="58"/>
      <c r="I835" s="58"/>
      <c r="J835" s="58"/>
    </row>
    <row r="836" ht="15">
      <c r="B836" s="5"/>
    </row>
    <row r="837" spans="3:9" ht="15">
      <c r="C837" s="6" t="s">
        <v>8</v>
      </c>
      <c r="D837" s="56" t="s">
        <v>374</v>
      </c>
      <c r="E837" s="58"/>
      <c r="F837" s="58"/>
      <c r="G837" s="58"/>
      <c r="H837" s="58"/>
      <c r="I837" s="58"/>
    </row>
    <row r="838" spans="4:9" ht="15">
      <c r="D838" s="56" t="s">
        <v>375</v>
      </c>
      <c r="E838" s="58"/>
      <c r="F838" s="58"/>
      <c r="G838" s="58"/>
      <c r="H838" s="58"/>
      <c r="I838" s="58"/>
    </row>
    <row r="839" spans="4:15" ht="30.75">
      <c r="D839" s="6" t="s">
        <v>376</v>
      </c>
      <c r="E839" s="6"/>
      <c r="J839" s="28" t="s">
        <v>79</v>
      </c>
      <c r="K839" s="23" t="s">
        <v>79</v>
      </c>
      <c r="L839" s="3">
        <v>200</v>
      </c>
      <c r="M839" s="10">
        <v>244.86</v>
      </c>
      <c r="N839" s="41"/>
      <c r="O839" s="42"/>
    </row>
    <row r="840" spans="2:13" ht="15">
      <c r="B840" s="5"/>
      <c r="M840" s="10"/>
    </row>
    <row r="841" spans="4:13" ht="15.75" customHeight="1">
      <c r="D841" s="59" t="s">
        <v>10</v>
      </c>
      <c r="E841" s="58"/>
      <c r="M841" s="10"/>
    </row>
    <row r="842" spans="5:13" ht="15">
      <c r="E842" s="56" t="s">
        <v>377</v>
      </c>
      <c r="F842" s="58"/>
      <c r="G842" s="58"/>
      <c r="H842" s="58"/>
      <c r="I842" s="58"/>
      <c r="M842" s="10"/>
    </row>
    <row r="843" spans="5:13" ht="15">
      <c r="E843" s="56" t="s">
        <v>378</v>
      </c>
      <c r="F843" s="58"/>
      <c r="G843" s="58"/>
      <c r="H843" s="58"/>
      <c r="I843" s="58"/>
      <c r="M843" s="10"/>
    </row>
    <row r="844" spans="5:13" ht="15">
      <c r="E844" s="56" t="s">
        <v>379</v>
      </c>
      <c r="F844" s="58"/>
      <c r="G844" s="58"/>
      <c r="H844" s="58"/>
      <c r="I844" s="58"/>
      <c r="M844" s="10"/>
    </row>
    <row r="845" spans="5:13" ht="15">
      <c r="E845" s="56" t="s">
        <v>380</v>
      </c>
      <c r="F845" s="58"/>
      <c r="G845" s="58"/>
      <c r="H845" s="58"/>
      <c r="I845" s="58"/>
      <c r="M845" s="10"/>
    </row>
    <row r="846" spans="5:13" ht="15">
      <c r="E846" s="56" t="s">
        <v>381</v>
      </c>
      <c r="F846" s="58"/>
      <c r="G846" s="58"/>
      <c r="H846" s="58"/>
      <c r="I846" s="58"/>
      <c r="M846" s="10"/>
    </row>
    <row r="847" spans="5:13" ht="15">
      <c r="E847" s="56" t="s">
        <v>382</v>
      </c>
      <c r="F847" s="58"/>
      <c r="G847" s="58"/>
      <c r="H847" s="58"/>
      <c r="I847" s="58"/>
      <c r="M847" s="10"/>
    </row>
    <row r="848" spans="5:13" ht="15">
      <c r="E848" s="56" t="s">
        <v>57</v>
      </c>
      <c r="F848" s="58"/>
      <c r="G848" s="58"/>
      <c r="H848" s="58"/>
      <c r="I848" s="58"/>
      <c r="M848" s="10"/>
    </row>
    <row r="849" spans="2:13" ht="15">
      <c r="B849" s="5"/>
      <c r="M849" s="10"/>
    </row>
    <row r="850" spans="4:13" ht="15">
      <c r="D850" s="60" t="s">
        <v>383</v>
      </c>
      <c r="E850" s="58"/>
      <c r="F850" s="58"/>
      <c r="G850" s="58"/>
      <c r="M850" s="10"/>
    </row>
    <row r="851" spans="2:13" ht="15">
      <c r="B851" s="6"/>
      <c r="M851" s="10"/>
    </row>
    <row r="852" spans="3:13" ht="15">
      <c r="C852" s="6" t="s">
        <v>15</v>
      </c>
      <c r="D852" s="56" t="s">
        <v>384</v>
      </c>
      <c r="E852" s="58"/>
      <c r="F852" s="58"/>
      <c r="G852" s="58"/>
      <c r="H852" s="58"/>
      <c r="I852" s="58"/>
      <c r="M852" s="10"/>
    </row>
    <row r="853" spans="4:13" ht="15">
      <c r="D853" s="56" t="s">
        <v>385</v>
      </c>
      <c r="E853" s="58"/>
      <c r="F853" s="58"/>
      <c r="G853" s="58"/>
      <c r="H853" s="58"/>
      <c r="I853" s="58"/>
      <c r="M853" s="10"/>
    </row>
    <row r="854" spans="4:15" ht="15" customHeight="1">
      <c r="D854" s="6" t="s">
        <v>376</v>
      </c>
      <c r="G854" s="6"/>
      <c r="J854" s="28" t="s">
        <v>79</v>
      </c>
      <c r="K854" s="23" t="s">
        <v>79</v>
      </c>
      <c r="L854" s="3">
        <v>100</v>
      </c>
      <c r="M854" s="10">
        <v>122.43</v>
      </c>
      <c r="N854" s="41"/>
      <c r="O854" s="42"/>
    </row>
    <row r="855" spans="2:13" ht="15">
      <c r="B855" s="5"/>
      <c r="M855" s="10"/>
    </row>
    <row r="856" spans="3:13" ht="15">
      <c r="C856" s="6" t="s">
        <v>17</v>
      </c>
      <c r="D856" s="56" t="s">
        <v>386</v>
      </c>
      <c r="E856" s="58"/>
      <c r="F856" s="58"/>
      <c r="G856" s="58"/>
      <c r="H856" s="58"/>
      <c r="I856" s="58"/>
      <c r="M856" s="10"/>
    </row>
    <row r="857" spans="4:13" ht="15">
      <c r="D857" s="56" t="s">
        <v>387</v>
      </c>
      <c r="E857" s="58"/>
      <c r="F857" s="58"/>
      <c r="G857" s="58"/>
      <c r="H857" s="58"/>
      <c r="I857" s="58"/>
      <c r="M857" s="10"/>
    </row>
    <row r="858" spans="4:15" ht="15">
      <c r="D858" s="56" t="s">
        <v>388</v>
      </c>
      <c r="E858" s="58" t="s">
        <v>79</v>
      </c>
      <c r="F858" s="58"/>
      <c r="G858" s="58"/>
      <c r="H858" s="58"/>
      <c r="I858" s="58"/>
      <c r="J858" s="28" t="s">
        <v>79</v>
      </c>
      <c r="K858" s="23" t="s">
        <v>79</v>
      </c>
      <c r="L858" s="3">
        <v>100</v>
      </c>
      <c r="M858" s="10">
        <v>122.43</v>
      </c>
      <c r="N858" s="41"/>
      <c r="O858" s="42"/>
    </row>
    <row r="859" ht="15">
      <c r="B859" s="6"/>
    </row>
    <row r="860" spans="4:5" ht="15">
      <c r="D860" s="59" t="s">
        <v>10</v>
      </c>
      <c r="E860" s="58"/>
    </row>
    <row r="861" spans="5:9" ht="15">
      <c r="E861" s="56" t="s">
        <v>389</v>
      </c>
      <c r="F861" s="58"/>
      <c r="G861" s="58"/>
      <c r="H861" s="58"/>
      <c r="I861" s="58"/>
    </row>
    <row r="862" spans="5:9" ht="15">
      <c r="E862" s="56" t="s">
        <v>390</v>
      </c>
      <c r="F862" s="58"/>
      <c r="G862" s="58"/>
      <c r="H862" s="58"/>
      <c r="I862" s="58"/>
    </row>
    <row r="863" spans="5:9" ht="15">
      <c r="E863" s="56" t="s">
        <v>391</v>
      </c>
      <c r="F863" s="58"/>
      <c r="G863" s="58"/>
      <c r="H863" s="58"/>
      <c r="I863" s="58"/>
    </row>
    <row r="864" spans="5:9" ht="15">
      <c r="E864" s="56" t="s">
        <v>392</v>
      </c>
      <c r="F864" s="58"/>
      <c r="G864" s="58"/>
      <c r="H864" s="58"/>
      <c r="I864" s="58"/>
    </row>
    <row r="865" spans="5:9" ht="15">
      <c r="E865" s="56" t="s">
        <v>393</v>
      </c>
      <c r="F865" s="58"/>
      <c r="G865" s="58"/>
      <c r="H865" s="58"/>
      <c r="I865" s="58"/>
    </row>
    <row r="866" spans="5:9" ht="15">
      <c r="E866" s="56" t="s">
        <v>382</v>
      </c>
      <c r="F866" s="58"/>
      <c r="G866" s="58"/>
      <c r="H866" s="58"/>
      <c r="I866" s="58"/>
    </row>
    <row r="867" spans="5:10" ht="15">
      <c r="E867" s="56" t="s">
        <v>57</v>
      </c>
      <c r="F867" s="58"/>
      <c r="G867" s="58"/>
      <c r="H867" s="58"/>
      <c r="I867" s="58"/>
      <c r="J867" s="28"/>
    </row>
    <row r="868" ht="15">
      <c r="B868" s="6"/>
    </row>
    <row r="869" spans="4:7" ht="15">
      <c r="D869" s="60" t="s">
        <v>394</v>
      </c>
      <c r="E869" s="58"/>
      <c r="F869" s="58"/>
      <c r="G869" s="58"/>
    </row>
    <row r="870" ht="15">
      <c r="B870" s="5"/>
    </row>
    <row r="871" spans="3:9" ht="15">
      <c r="C871" s="6" t="s">
        <v>22</v>
      </c>
      <c r="D871" s="56" t="s">
        <v>395</v>
      </c>
      <c r="E871" s="58"/>
      <c r="F871" s="58"/>
      <c r="G871" s="58"/>
      <c r="H871" s="58"/>
      <c r="I871" s="6"/>
    </row>
    <row r="872" spans="4:15" ht="15">
      <c r="D872" s="56" t="s">
        <v>396</v>
      </c>
      <c r="E872" s="58" t="s">
        <v>140</v>
      </c>
      <c r="F872" s="58"/>
      <c r="G872" s="58"/>
      <c r="H872" s="58"/>
      <c r="I872" s="6"/>
      <c r="J872" s="26" t="s">
        <v>19</v>
      </c>
      <c r="K872" s="3" t="s">
        <v>19</v>
      </c>
      <c r="L872" s="3">
        <v>30</v>
      </c>
      <c r="M872" s="10">
        <v>36.73</v>
      </c>
      <c r="N872" s="41"/>
      <c r="O872" s="42"/>
    </row>
    <row r="873" spans="2:13" ht="15">
      <c r="B873" s="6"/>
      <c r="M873" s="10"/>
    </row>
    <row r="874" spans="4:13" ht="15">
      <c r="D874" s="59" t="s">
        <v>10</v>
      </c>
      <c r="E874" s="58"/>
      <c r="M874" s="10"/>
    </row>
    <row r="875" spans="5:13" ht="15">
      <c r="E875" s="56" t="s">
        <v>397</v>
      </c>
      <c r="F875" s="58"/>
      <c r="G875" s="58"/>
      <c r="H875" s="58"/>
      <c r="I875" s="58"/>
      <c r="M875" s="10"/>
    </row>
    <row r="876" spans="5:13" ht="15">
      <c r="E876" s="56" t="s">
        <v>398</v>
      </c>
      <c r="F876" s="58"/>
      <c r="G876" s="58"/>
      <c r="H876" s="58"/>
      <c r="I876" s="58"/>
      <c r="J876" s="28"/>
      <c r="M876" s="10"/>
    </row>
    <row r="877" spans="5:13" ht="15">
      <c r="E877" s="56" t="s">
        <v>399</v>
      </c>
      <c r="F877" s="58"/>
      <c r="G877" s="58"/>
      <c r="H877" s="58"/>
      <c r="I877" s="58"/>
      <c r="J877" s="28"/>
      <c r="M877" s="10"/>
    </row>
    <row r="878" spans="5:13" ht="15">
      <c r="E878" s="56" t="s">
        <v>400</v>
      </c>
      <c r="F878" s="58"/>
      <c r="G878" s="58"/>
      <c r="H878" s="58"/>
      <c r="I878" s="58"/>
      <c r="J878" s="28"/>
      <c r="M878" s="10"/>
    </row>
    <row r="879" spans="5:13" ht="15">
      <c r="E879" s="56" t="s">
        <v>401</v>
      </c>
      <c r="F879" s="58"/>
      <c r="G879" s="58"/>
      <c r="H879" s="58"/>
      <c r="I879" s="58"/>
      <c r="J879" s="28"/>
      <c r="M879" s="10"/>
    </row>
    <row r="880" spans="5:13" ht="15">
      <c r="E880" s="56" t="s">
        <v>382</v>
      </c>
      <c r="F880" s="58"/>
      <c r="G880" s="58"/>
      <c r="H880" s="58"/>
      <c r="I880" s="58"/>
      <c r="J880" s="28"/>
      <c r="M880" s="10"/>
    </row>
    <row r="881" spans="5:13" ht="15">
      <c r="E881" s="56" t="s">
        <v>57</v>
      </c>
      <c r="F881" s="58"/>
      <c r="G881" s="58"/>
      <c r="H881" s="58"/>
      <c r="I881" s="58"/>
      <c r="J881" s="28"/>
      <c r="M881" s="10"/>
    </row>
    <row r="882" spans="2:13" ht="15">
      <c r="B882" s="5"/>
      <c r="M882" s="10"/>
    </row>
    <row r="883" spans="4:13" ht="15">
      <c r="D883" s="60" t="s">
        <v>402</v>
      </c>
      <c r="E883" s="58"/>
      <c r="M883" s="10"/>
    </row>
    <row r="884" spans="4:13" ht="15">
      <c r="D884" s="13"/>
      <c r="E884" s="1"/>
      <c r="M884" s="10"/>
    </row>
    <row r="885" spans="3:13" ht="15">
      <c r="C885" s="6" t="s">
        <v>37</v>
      </c>
      <c r="D885" s="56" t="s">
        <v>403</v>
      </c>
      <c r="E885" s="58"/>
      <c r="F885" s="58"/>
      <c r="G885" s="58"/>
      <c r="H885" s="58"/>
      <c r="I885" s="6"/>
      <c r="M885" s="10"/>
    </row>
    <row r="886" spans="4:15" ht="15">
      <c r="D886" s="56" t="s">
        <v>449</v>
      </c>
      <c r="E886" s="58" t="s">
        <v>79</v>
      </c>
      <c r="F886" s="58"/>
      <c r="G886" s="58"/>
      <c r="H886" s="58"/>
      <c r="I886" s="6"/>
      <c r="J886" s="28" t="s">
        <v>79</v>
      </c>
      <c r="K886" s="3" t="s">
        <v>76</v>
      </c>
      <c r="L886" s="3">
        <v>20</v>
      </c>
      <c r="M886" s="10">
        <v>24.48</v>
      </c>
      <c r="N886" s="41"/>
      <c r="O886" s="42"/>
    </row>
    <row r="887" ht="15">
      <c r="B887" s="5"/>
    </row>
    <row r="888" spans="4:5" ht="15.75" customHeight="1">
      <c r="D888" s="59" t="s">
        <v>10</v>
      </c>
      <c r="E888" s="58"/>
    </row>
    <row r="889" spans="5:9" ht="15">
      <c r="E889" s="56" t="s">
        <v>404</v>
      </c>
      <c r="F889" s="58"/>
      <c r="G889" s="58"/>
      <c r="H889" s="58"/>
      <c r="I889" s="58"/>
    </row>
    <row r="890" spans="5:9" ht="15">
      <c r="E890" s="56" t="s">
        <v>405</v>
      </c>
      <c r="F890" s="58"/>
      <c r="G890" s="58"/>
      <c r="H890" s="58"/>
      <c r="I890" s="58"/>
    </row>
    <row r="891" spans="5:9" ht="15">
      <c r="E891" s="56" t="s">
        <v>406</v>
      </c>
      <c r="F891" s="58"/>
      <c r="G891" s="58"/>
      <c r="H891" s="58"/>
      <c r="I891" s="58"/>
    </row>
    <row r="892" spans="5:9" ht="15">
      <c r="E892" s="56" t="s">
        <v>407</v>
      </c>
      <c r="F892" s="58"/>
      <c r="G892" s="58"/>
      <c r="H892" s="58"/>
      <c r="I892" s="58"/>
    </row>
    <row r="893" spans="5:9" ht="15">
      <c r="E893" s="56" t="s">
        <v>408</v>
      </c>
      <c r="F893" s="58"/>
      <c r="G893" s="58"/>
      <c r="H893" s="58"/>
      <c r="I893" s="58"/>
    </row>
    <row r="894" spans="2:6" ht="15">
      <c r="B894" s="5"/>
      <c r="F894" s="54" t="s">
        <v>549</v>
      </c>
    </row>
    <row r="895" ht="15">
      <c r="B895" s="5"/>
    </row>
    <row r="896" spans="4:5" ht="15">
      <c r="D896" s="59" t="s">
        <v>409</v>
      </c>
      <c r="E896" s="58"/>
    </row>
    <row r="897" spans="4:5" ht="15">
      <c r="D897" s="8"/>
      <c r="E897" s="1"/>
    </row>
    <row r="898" spans="3:15" ht="35.25" customHeight="1">
      <c r="C898" s="6" t="s">
        <v>334</v>
      </c>
      <c r="D898" s="56" t="s">
        <v>410</v>
      </c>
      <c r="E898" s="58" t="s">
        <v>85</v>
      </c>
      <c r="F898" s="58"/>
      <c r="G898" s="58"/>
      <c r="H898" s="58"/>
      <c r="I898" s="6"/>
      <c r="J898" s="28" t="s">
        <v>79</v>
      </c>
      <c r="K898" s="23" t="s">
        <v>85</v>
      </c>
      <c r="L898" s="3">
        <v>15</v>
      </c>
      <c r="M898" s="10">
        <v>18.37</v>
      </c>
      <c r="N898" s="41"/>
      <c r="O898" s="42"/>
    </row>
    <row r="899" spans="2:13" ht="15">
      <c r="B899" s="6"/>
      <c r="M899" s="10"/>
    </row>
    <row r="900" spans="4:13" ht="15">
      <c r="D900" s="60" t="s">
        <v>411</v>
      </c>
      <c r="E900" s="58"/>
      <c r="F900" s="58"/>
      <c r="G900" s="58"/>
      <c r="H900" s="58"/>
      <c r="I900" s="58"/>
      <c r="M900" s="10"/>
    </row>
    <row r="901" spans="2:13" ht="15">
      <c r="B901" s="6"/>
      <c r="M901" s="10"/>
    </row>
    <row r="902" spans="3:15" ht="15">
      <c r="C902" s="6" t="s">
        <v>268</v>
      </c>
      <c r="D902" s="56" t="s">
        <v>450</v>
      </c>
      <c r="E902" s="58"/>
      <c r="F902" s="58"/>
      <c r="G902" s="58"/>
      <c r="H902" s="58"/>
      <c r="I902" s="6"/>
      <c r="J902" s="28" t="s">
        <v>79</v>
      </c>
      <c r="K902" s="23" t="s">
        <v>76</v>
      </c>
      <c r="L902" s="3">
        <v>5</v>
      </c>
      <c r="M902" s="10">
        <v>6.12</v>
      </c>
      <c r="N902" s="41"/>
      <c r="O902" s="42"/>
    </row>
    <row r="903" spans="2:13" ht="15">
      <c r="B903" s="6"/>
      <c r="D903" s="56"/>
      <c r="E903" s="58"/>
      <c r="F903" s="58"/>
      <c r="G903" s="58"/>
      <c r="H903" s="58"/>
      <c r="I903" s="6"/>
      <c r="M903" s="10"/>
    </row>
    <row r="904" spans="3:15" ht="18">
      <c r="C904" s="6" t="s">
        <v>365</v>
      </c>
      <c r="D904" s="56" t="s">
        <v>451</v>
      </c>
      <c r="E904" s="58"/>
      <c r="F904" s="58"/>
      <c r="G904" s="58"/>
      <c r="H904" s="58"/>
      <c r="I904" s="6"/>
      <c r="J904" s="28" t="s">
        <v>440</v>
      </c>
      <c r="K904" s="23" t="s">
        <v>423</v>
      </c>
      <c r="L904" s="3">
        <v>4</v>
      </c>
      <c r="M904" s="10">
        <v>4.89</v>
      </c>
      <c r="N904" s="41"/>
      <c r="O904" s="42"/>
    </row>
    <row r="905" spans="2:13" ht="15">
      <c r="B905" s="6"/>
      <c r="D905" s="56"/>
      <c r="E905" s="58"/>
      <c r="F905" s="58"/>
      <c r="G905" s="58"/>
      <c r="H905" s="58"/>
      <c r="I905" s="6"/>
      <c r="M905" s="10"/>
    </row>
    <row r="906" spans="3:15" ht="18" customHeight="1">
      <c r="C906" s="6" t="s">
        <v>314</v>
      </c>
      <c r="D906" s="56" t="s">
        <v>452</v>
      </c>
      <c r="E906" s="56"/>
      <c r="F906" s="56"/>
      <c r="G906" s="56"/>
      <c r="H906" s="56"/>
      <c r="I906" s="6"/>
      <c r="J906" s="28" t="s">
        <v>440</v>
      </c>
      <c r="K906" s="23" t="s">
        <v>423</v>
      </c>
      <c r="L906" s="3">
        <v>3</v>
      </c>
      <c r="M906" s="10">
        <v>3.67</v>
      </c>
      <c r="N906" s="41"/>
      <c r="O906" s="42"/>
    </row>
    <row r="907" ht="15">
      <c r="B907" s="6"/>
    </row>
    <row r="908" spans="4:5" ht="15.75" customHeight="1">
      <c r="D908" s="59" t="s">
        <v>10</v>
      </c>
      <c r="E908" s="58"/>
    </row>
    <row r="909" spans="5:10" ht="15">
      <c r="E909" s="56" t="s">
        <v>412</v>
      </c>
      <c r="F909" s="58"/>
      <c r="G909" s="58"/>
      <c r="H909" s="58"/>
      <c r="I909" s="58"/>
      <c r="J909" s="28"/>
    </row>
    <row r="910" spans="5:10" ht="15">
      <c r="E910" s="56" t="s">
        <v>413</v>
      </c>
      <c r="F910" s="58"/>
      <c r="G910" s="58"/>
      <c r="H910" s="58"/>
      <c r="I910" s="58"/>
      <c r="J910" s="28"/>
    </row>
    <row r="911" spans="5:10" ht="15">
      <c r="E911" s="56" t="s">
        <v>414</v>
      </c>
      <c r="F911" s="58"/>
      <c r="G911" s="58"/>
      <c r="H911" s="58"/>
      <c r="I911" s="58"/>
      <c r="J911" s="28"/>
    </row>
    <row r="912" spans="5:10" ht="15">
      <c r="E912" s="56" t="s">
        <v>415</v>
      </c>
      <c r="F912" s="58"/>
      <c r="G912" s="58"/>
      <c r="H912" s="58"/>
      <c r="I912" s="58"/>
      <c r="J912" s="28"/>
    </row>
    <row r="913" spans="5:10" ht="15">
      <c r="E913" s="56" t="s">
        <v>416</v>
      </c>
      <c r="F913" s="58"/>
      <c r="G913" s="58"/>
      <c r="H913" s="58"/>
      <c r="I913" s="58"/>
      <c r="J913" s="28"/>
    </row>
    <row r="914" ht="15">
      <c r="B914" s="6"/>
    </row>
    <row r="915" spans="3:14" ht="59.25" customHeight="1">
      <c r="C915" s="57" t="s">
        <v>417</v>
      </c>
      <c r="D915" s="58"/>
      <c r="E915" s="58"/>
      <c r="F915" s="58"/>
      <c r="G915" s="58"/>
      <c r="H915" s="58"/>
      <c r="I915" s="58"/>
      <c r="J915" s="58"/>
      <c r="K915" s="1"/>
      <c r="L915" s="1"/>
      <c r="M915" s="32"/>
      <c r="N915" s="1"/>
    </row>
    <row r="916" ht="15">
      <c r="B916" s="6"/>
    </row>
    <row r="917" spans="3:15" ht="15">
      <c r="C917" s="6" t="s">
        <v>26</v>
      </c>
      <c r="D917" s="56" t="s">
        <v>453</v>
      </c>
      <c r="E917" s="56" t="s">
        <v>76</v>
      </c>
      <c r="F917" s="56"/>
      <c r="G917" s="56"/>
      <c r="H917" s="56"/>
      <c r="I917" s="6"/>
      <c r="J917" s="28" t="s">
        <v>79</v>
      </c>
      <c r="K917" s="23" t="s">
        <v>76</v>
      </c>
      <c r="L917" s="3">
        <v>5</v>
      </c>
      <c r="M917" s="10">
        <v>6.12</v>
      </c>
      <c r="N917" s="41"/>
      <c r="O917" s="42"/>
    </row>
    <row r="918" spans="2:13" ht="15">
      <c r="B918" s="6"/>
      <c r="D918" s="56"/>
      <c r="E918" s="56"/>
      <c r="F918" s="56"/>
      <c r="G918" s="56"/>
      <c r="H918" s="56"/>
      <c r="I918" s="6"/>
      <c r="M918" s="10"/>
    </row>
    <row r="919" spans="3:15" ht="15">
      <c r="C919" s="6" t="s">
        <v>117</v>
      </c>
      <c r="D919" s="56" t="s">
        <v>454</v>
      </c>
      <c r="E919" s="56" t="s">
        <v>76</v>
      </c>
      <c r="F919" s="56"/>
      <c r="G919" s="56"/>
      <c r="H919" s="56"/>
      <c r="I919" s="6"/>
      <c r="J919" s="28" t="s">
        <v>79</v>
      </c>
      <c r="K919" s="23" t="s">
        <v>76</v>
      </c>
      <c r="L919" s="3">
        <v>8</v>
      </c>
      <c r="M919" s="10">
        <v>9.79</v>
      </c>
      <c r="N919" s="41"/>
      <c r="O919" s="42"/>
    </row>
    <row r="920" ht="15">
      <c r="B920" s="6"/>
    </row>
    <row r="921" spans="3:14" ht="63.75" customHeight="1">
      <c r="C921" s="57" t="s">
        <v>418</v>
      </c>
      <c r="D921" s="58"/>
      <c r="E921" s="58"/>
      <c r="F921" s="58"/>
      <c r="G921" s="58"/>
      <c r="H921" s="58"/>
      <c r="I921" s="58"/>
      <c r="J921" s="58"/>
      <c r="K921" s="1"/>
      <c r="L921" s="1"/>
      <c r="M921" s="32"/>
      <c r="N921" s="1"/>
    </row>
    <row r="922" ht="15">
      <c r="B922" s="6"/>
    </row>
    <row r="923" spans="3:15" ht="15">
      <c r="C923" s="6" t="s">
        <v>46</v>
      </c>
      <c r="D923" s="56" t="s">
        <v>455</v>
      </c>
      <c r="E923" s="56" t="s">
        <v>76</v>
      </c>
      <c r="F923" s="56"/>
      <c r="G923" s="56"/>
      <c r="H923" s="56"/>
      <c r="I923" s="6"/>
      <c r="J923" s="28" t="s">
        <v>79</v>
      </c>
      <c r="K923" s="23" t="s">
        <v>76</v>
      </c>
      <c r="L923" s="3">
        <v>10</v>
      </c>
      <c r="M923" s="10">
        <v>12.25</v>
      </c>
      <c r="N923" s="41"/>
      <c r="O923" s="42"/>
    </row>
    <row r="924" spans="2:13" ht="15">
      <c r="B924" s="6"/>
      <c r="D924" s="56"/>
      <c r="E924" s="56"/>
      <c r="F924" s="56"/>
      <c r="G924" s="56"/>
      <c r="H924" s="56"/>
      <c r="I924" s="6"/>
      <c r="M924" s="10"/>
    </row>
    <row r="925" spans="3:15" ht="15">
      <c r="C925" s="6" t="s">
        <v>54</v>
      </c>
      <c r="D925" s="56" t="s">
        <v>456</v>
      </c>
      <c r="E925" s="56" t="s">
        <v>76</v>
      </c>
      <c r="F925" s="56"/>
      <c r="G925" s="56"/>
      <c r="H925" s="56"/>
      <c r="I925" s="6"/>
      <c r="J925" s="28" t="s">
        <v>79</v>
      </c>
      <c r="K925" s="23" t="s">
        <v>76</v>
      </c>
      <c r="L925" s="3">
        <v>25</v>
      </c>
      <c r="M925" s="10">
        <v>30.61</v>
      </c>
      <c r="N925" s="41"/>
      <c r="O925" s="42"/>
    </row>
    <row r="926" ht="15">
      <c r="B926" s="6"/>
    </row>
    <row r="927" spans="3:14" ht="60.75" customHeight="1">
      <c r="C927" s="57" t="s">
        <v>419</v>
      </c>
      <c r="D927" s="58" t="s">
        <v>419</v>
      </c>
      <c r="E927" s="58"/>
      <c r="F927" s="58"/>
      <c r="G927" s="58"/>
      <c r="H927" s="58"/>
      <c r="I927" s="58"/>
      <c r="J927" s="58"/>
      <c r="K927" s="1"/>
      <c r="L927" s="1"/>
      <c r="M927" s="32"/>
      <c r="N927" s="1"/>
    </row>
    <row r="928" ht="15">
      <c r="B928" s="6"/>
    </row>
    <row r="929" spans="3:15" ht="15">
      <c r="C929" s="5" t="s">
        <v>127</v>
      </c>
      <c r="D929" s="56" t="s">
        <v>457</v>
      </c>
      <c r="E929" s="56" t="s">
        <v>76</v>
      </c>
      <c r="F929" s="56"/>
      <c r="G929" s="56"/>
      <c r="H929" s="56"/>
      <c r="I929" s="6"/>
      <c r="J929" s="28" t="s">
        <v>79</v>
      </c>
      <c r="K929" s="23" t="s">
        <v>76</v>
      </c>
      <c r="L929" s="3">
        <v>5</v>
      </c>
      <c r="M929" s="10">
        <v>6.12</v>
      </c>
      <c r="N929" s="41"/>
      <c r="O929" s="42"/>
    </row>
    <row r="930" spans="2:13" ht="15">
      <c r="B930" s="6"/>
      <c r="D930" s="56"/>
      <c r="E930" s="56"/>
      <c r="F930" s="56"/>
      <c r="G930" s="56"/>
      <c r="H930" s="56"/>
      <c r="I930" s="6"/>
      <c r="M930" s="10"/>
    </row>
    <row r="931" spans="3:15" ht="15">
      <c r="C931" s="6" t="s">
        <v>327</v>
      </c>
      <c r="D931" s="56" t="s">
        <v>458</v>
      </c>
      <c r="E931" s="56" t="s">
        <v>76</v>
      </c>
      <c r="F931" s="56"/>
      <c r="G931" s="56"/>
      <c r="H931" s="56"/>
      <c r="I931" s="6"/>
      <c r="J931" s="28" t="s">
        <v>79</v>
      </c>
      <c r="K931" s="23" t="s">
        <v>76</v>
      </c>
      <c r="L931" s="3">
        <v>8</v>
      </c>
      <c r="M931" s="10">
        <v>9.79</v>
      </c>
      <c r="N931" s="41"/>
      <c r="O931" s="42"/>
    </row>
    <row r="932" spans="3:15" ht="15">
      <c r="C932" s="6"/>
      <c r="D932" s="6"/>
      <c r="E932" s="6"/>
      <c r="F932" s="6"/>
      <c r="G932" s="6"/>
      <c r="H932" s="6"/>
      <c r="I932" s="6"/>
      <c r="J932" s="28"/>
      <c r="K932" s="23"/>
      <c r="M932" s="10"/>
      <c r="N932" s="41"/>
      <c r="O932" s="42"/>
    </row>
    <row r="933" ht="15">
      <c r="F933" s="54" t="s">
        <v>550</v>
      </c>
    </row>
    <row r="934" spans="4:6" ht="15" customHeight="1">
      <c r="D934" s="59" t="s">
        <v>551</v>
      </c>
      <c r="E934" s="58"/>
      <c r="F934" s="58"/>
    </row>
    <row r="935" ht="15">
      <c r="B935" s="6"/>
    </row>
    <row r="936" spans="2:10" ht="44.25" customHeight="1">
      <c r="B936" s="13"/>
      <c r="C936" s="57" t="s">
        <v>420</v>
      </c>
      <c r="D936" s="58"/>
      <c r="E936" s="58"/>
      <c r="F936" s="58"/>
      <c r="G936" s="58"/>
      <c r="H936" s="58"/>
      <c r="I936" s="58"/>
      <c r="J936" s="58"/>
    </row>
    <row r="937" ht="15">
      <c r="B937" s="6"/>
    </row>
    <row r="938" spans="3:15" ht="15">
      <c r="C938" s="6" t="s">
        <v>334</v>
      </c>
      <c r="D938" s="56" t="s">
        <v>459</v>
      </c>
      <c r="E938" s="56" t="s">
        <v>256</v>
      </c>
      <c r="F938" s="56"/>
      <c r="G938" s="56"/>
      <c r="H938" s="56"/>
      <c r="I938" s="6"/>
      <c r="J938" s="28" t="s">
        <v>79</v>
      </c>
      <c r="K938" s="23" t="s">
        <v>256</v>
      </c>
      <c r="L938" s="3">
        <v>10</v>
      </c>
      <c r="M938" s="10">
        <v>12.25</v>
      </c>
      <c r="N938" s="41"/>
      <c r="O938" s="42"/>
    </row>
    <row r="939" spans="2:13" ht="15">
      <c r="B939" s="14"/>
      <c r="D939" s="56"/>
      <c r="E939" s="56"/>
      <c r="F939" s="56"/>
      <c r="G939" s="56"/>
      <c r="H939" s="56"/>
      <c r="I939" s="6"/>
      <c r="M939" s="10"/>
    </row>
    <row r="940" spans="3:15" ht="15">
      <c r="C940" s="6" t="s">
        <v>268</v>
      </c>
      <c r="D940" s="56" t="s">
        <v>460</v>
      </c>
      <c r="E940" s="56" t="s">
        <v>256</v>
      </c>
      <c r="F940" s="56"/>
      <c r="G940" s="56"/>
      <c r="H940" s="56"/>
      <c r="I940" s="6"/>
      <c r="J940" s="28" t="s">
        <v>79</v>
      </c>
      <c r="K940" s="23" t="s">
        <v>256</v>
      </c>
      <c r="L940" s="3">
        <v>20</v>
      </c>
      <c r="M940" s="10">
        <v>24.48</v>
      </c>
      <c r="N940" s="41"/>
      <c r="O940" s="42"/>
    </row>
    <row r="941" spans="2:13" ht="15">
      <c r="B941" s="5"/>
      <c r="D941" s="56"/>
      <c r="E941" s="56"/>
      <c r="F941" s="56"/>
      <c r="G941" s="56"/>
      <c r="H941" s="56"/>
      <c r="I941" s="6"/>
      <c r="M941" s="10"/>
    </row>
    <row r="942" spans="3:15" ht="15">
      <c r="C942" s="6" t="s">
        <v>365</v>
      </c>
      <c r="D942" s="56" t="s">
        <v>461</v>
      </c>
      <c r="E942" s="56" t="s">
        <v>256</v>
      </c>
      <c r="F942" s="56"/>
      <c r="G942" s="56"/>
      <c r="H942" s="56"/>
      <c r="I942" s="6"/>
      <c r="J942" s="28" t="s">
        <v>79</v>
      </c>
      <c r="K942" s="23" t="s">
        <v>256</v>
      </c>
      <c r="L942" s="3">
        <v>25</v>
      </c>
      <c r="M942" s="10">
        <v>30.61</v>
      </c>
      <c r="N942" s="41"/>
      <c r="O942" s="42"/>
    </row>
    <row r="943" spans="2:13" ht="15">
      <c r="B943" s="5"/>
      <c r="M943" s="10"/>
    </row>
    <row r="944" spans="2:14" ht="33.75" customHeight="1">
      <c r="B944" s="24"/>
      <c r="C944" s="57" t="s">
        <v>421</v>
      </c>
      <c r="D944" s="58"/>
      <c r="E944" s="58"/>
      <c r="F944" s="58"/>
      <c r="G944" s="58"/>
      <c r="H944" s="58"/>
      <c r="I944" s="58"/>
      <c r="J944" s="58"/>
      <c r="K944" s="1"/>
      <c r="L944" s="1"/>
      <c r="M944" s="34"/>
      <c r="N944" s="24"/>
    </row>
    <row r="945" spans="2:13" ht="15">
      <c r="B945" s="6"/>
      <c r="M945" s="10"/>
    </row>
    <row r="946" spans="3:15" ht="15">
      <c r="C946" s="6" t="s">
        <v>314</v>
      </c>
      <c r="D946" s="56" t="s">
        <v>459</v>
      </c>
      <c r="E946" s="56" t="s">
        <v>256</v>
      </c>
      <c r="F946" s="56"/>
      <c r="G946" s="56"/>
      <c r="H946" s="56"/>
      <c r="I946" s="6"/>
      <c r="J946" s="28" t="s">
        <v>79</v>
      </c>
      <c r="K946" s="23" t="s">
        <v>256</v>
      </c>
      <c r="L946" s="3">
        <v>10</v>
      </c>
      <c r="M946" s="10">
        <v>12.25</v>
      </c>
      <c r="N946" s="41"/>
      <c r="O946" s="42"/>
    </row>
    <row r="947" spans="2:13" ht="15">
      <c r="B947" s="14"/>
      <c r="D947" s="56"/>
      <c r="E947" s="56"/>
      <c r="F947" s="56"/>
      <c r="G947" s="56"/>
      <c r="H947" s="56"/>
      <c r="I947" s="6"/>
      <c r="M947" s="10"/>
    </row>
    <row r="948" spans="3:15" ht="15">
      <c r="C948" s="6" t="s">
        <v>26</v>
      </c>
      <c r="D948" s="56" t="s">
        <v>460</v>
      </c>
      <c r="E948" s="56" t="s">
        <v>256</v>
      </c>
      <c r="F948" s="56"/>
      <c r="G948" s="56"/>
      <c r="H948" s="56"/>
      <c r="I948" s="6"/>
      <c r="J948" s="28" t="s">
        <v>79</v>
      </c>
      <c r="K948" s="23" t="s">
        <v>256</v>
      </c>
      <c r="L948" s="3">
        <v>20</v>
      </c>
      <c r="M948" s="10">
        <v>24.48</v>
      </c>
      <c r="N948" s="41"/>
      <c r="O948" s="42"/>
    </row>
    <row r="949" spans="2:13" ht="15">
      <c r="B949" s="5"/>
      <c r="D949" s="56"/>
      <c r="E949" s="56"/>
      <c r="F949" s="56"/>
      <c r="G949" s="56"/>
      <c r="H949" s="56"/>
      <c r="I949" s="6"/>
      <c r="M949" s="10"/>
    </row>
    <row r="950" spans="3:15" ht="15">
      <c r="C950" s="6" t="s">
        <v>117</v>
      </c>
      <c r="D950" s="56" t="s">
        <v>461</v>
      </c>
      <c r="E950" s="56" t="s">
        <v>256</v>
      </c>
      <c r="F950" s="56"/>
      <c r="G950" s="56"/>
      <c r="H950" s="56"/>
      <c r="I950" s="6"/>
      <c r="J950" s="28" t="s">
        <v>79</v>
      </c>
      <c r="K950" s="23" t="s">
        <v>256</v>
      </c>
      <c r="L950" s="3">
        <v>25</v>
      </c>
      <c r="M950" s="10">
        <v>30.61</v>
      </c>
      <c r="N950" s="41"/>
      <c r="O950" s="42"/>
    </row>
    <row r="951" ht="15">
      <c r="B951" s="5"/>
    </row>
    <row r="952" spans="2:3" ht="15">
      <c r="B952" s="5"/>
      <c r="C952" s="31" t="s">
        <v>476</v>
      </c>
    </row>
    <row r="953" ht="15">
      <c r="B953" s="5"/>
    </row>
    <row r="954" spans="2:15" ht="15">
      <c r="B954" s="5"/>
      <c r="C954" t="s">
        <v>46</v>
      </c>
      <c r="D954" t="s">
        <v>472</v>
      </c>
      <c r="J954" s="28" t="s">
        <v>79</v>
      </c>
      <c r="M954" s="10">
        <v>21.22</v>
      </c>
      <c r="N954" s="41"/>
      <c r="O954" s="42"/>
    </row>
    <row r="955" ht="15">
      <c r="M955" s="10"/>
    </row>
    <row r="956" spans="3:15" ht="18">
      <c r="C956" t="s">
        <v>54</v>
      </c>
      <c r="D956" t="s">
        <v>473</v>
      </c>
      <c r="J956" s="28" t="s">
        <v>440</v>
      </c>
      <c r="M956" s="10">
        <v>10.61</v>
      </c>
      <c r="N956" s="41"/>
      <c r="O956" s="42"/>
    </row>
    <row r="957" ht="15">
      <c r="M957" s="10"/>
    </row>
    <row r="958" spans="3:15" ht="18">
      <c r="C958" t="s">
        <v>127</v>
      </c>
      <c r="D958" t="s">
        <v>474</v>
      </c>
      <c r="J958" s="28" t="s">
        <v>440</v>
      </c>
      <c r="M958" s="10">
        <v>7.96</v>
      </c>
      <c r="N958" s="41"/>
      <c r="O958" s="42"/>
    </row>
    <row r="959" ht="15">
      <c r="M959" s="10"/>
    </row>
    <row r="960" spans="3:15" ht="18">
      <c r="C960" t="s">
        <v>327</v>
      </c>
      <c r="D960" t="s">
        <v>475</v>
      </c>
      <c r="J960" s="28" t="s">
        <v>440</v>
      </c>
      <c r="M960" s="10">
        <v>5.31</v>
      </c>
      <c r="N960" s="41"/>
      <c r="O960" s="42"/>
    </row>
    <row r="963" ht="15">
      <c r="F963" s="54" t="s">
        <v>552</v>
      </c>
    </row>
  </sheetData>
  <sheetProtection/>
  <mergeCells count="483">
    <mergeCell ref="D640:G640"/>
    <mergeCell ref="D746:E746"/>
    <mergeCell ref="D934:F934"/>
    <mergeCell ref="D557:H557"/>
    <mergeCell ref="D558:H558"/>
    <mergeCell ref="D559:H559"/>
    <mergeCell ref="D560:H560"/>
    <mergeCell ref="E633:H633"/>
    <mergeCell ref="D572:H572"/>
    <mergeCell ref="D594:G594"/>
    <mergeCell ref="D544:E544"/>
    <mergeCell ref="D617:G617"/>
    <mergeCell ref="D556:H556"/>
    <mergeCell ref="D578:G578"/>
    <mergeCell ref="D580:G580"/>
    <mergeCell ref="D581:G581"/>
    <mergeCell ref="D583:H583"/>
    <mergeCell ref="D561:E561"/>
    <mergeCell ref="D574:H574"/>
    <mergeCell ref="D571:H571"/>
    <mergeCell ref="D293:H293"/>
    <mergeCell ref="D294:H294"/>
    <mergeCell ref="E634:H634"/>
    <mergeCell ref="E635:H635"/>
    <mergeCell ref="D378:H378"/>
    <mergeCell ref="D381:G381"/>
    <mergeCell ref="D379:H379"/>
    <mergeCell ref="D627:G627"/>
    <mergeCell ref="D390:G390"/>
    <mergeCell ref="D396:G396"/>
    <mergeCell ref="D397:G397"/>
    <mergeCell ref="D399:G399"/>
    <mergeCell ref="D415:H415"/>
    <mergeCell ref="D400:G400"/>
    <mergeCell ref="D401:G401"/>
    <mergeCell ref="D403:E403"/>
    <mergeCell ref="D411:H411"/>
    <mergeCell ref="C7:I7"/>
    <mergeCell ref="C12:I12"/>
    <mergeCell ref="C14:E14"/>
    <mergeCell ref="C16:I16"/>
    <mergeCell ref="D393:G393"/>
    <mergeCell ref="D384:E384"/>
    <mergeCell ref="D391:G391"/>
    <mergeCell ref="D94:E94"/>
    <mergeCell ref="D87:E87"/>
    <mergeCell ref="C76:I76"/>
    <mergeCell ref="D80:E80"/>
    <mergeCell ref="C67:I67"/>
    <mergeCell ref="D71:E71"/>
    <mergeCell ref="D103:E103"/>
    <mergeCell ref="D146:H146"/>
    <mergeCell ref="D109:G109"/>
    <mergeCell ref="C111:H111"/>
    <mergeCell ref="C112:H112"/>
    <mergeCell ref="D144:H144"/>
    <mergeCell ref="D138:E138"/>
    <mergeCell ref="D121:F121"/>
    <mergeCell ref="D165:G165"/>
    <mergeCell ref="D166:G166"/>
    <mergeCell ref="C99:G99"/>
    <mergeCell ref="D119:F119"/>
    <mergeCell ref="D120:F120"/>
    <mergeCell ref="D114:F114"/>
    <mergeCell ref="D116:F116"/>
    <mergeCell ref="D117:F117"/>
    <mergeCell ref="D118:F118"/>
    <mergeCell ref="D101:H101"/>
    <mergeCell ref="D182:H182"/>
    <mergeCell ref="D269:H269"/>
    <mergeCell ref="D183:H183"/>
    <mergeCell ref="D122:F122"/>
    <mergeCell ref="D123:F123"/>
    <mergeCell ref="D124:F124"/>
    <mergeCell ref="D160:G160"/>
    <mergeCell ref="D161:G161"/>
    <mergeCell ref="D162:G162"/>
    <mergeCell ref="D164:G164"/>
    <mergeCell ref="D185:H185"/>
    <mergeCell ref="D186:H186"/>
    <mergeCell ref="D188:E188"/>
    <mergeCell ref="D168:E168"/>
    <mergeCell ref="D271:H271"/>
    <mergeCell ref="D218:H218"/>
    <mergeCell ref="D199:H199"/>
    <mergeCell ref="D240:H240"/>
    <mergeCell ref="D236:H236"/>
    <mergeCell ref="D155:G155"/>
    <mergeCell ref="D157:H157"/>
    <mergeCell ref="D158:H158"/>
    <mergeCell ref="D179:G179"/>
    <mergeCell ref="D178:H178"/>
    <mergeCell ref="D217:H217"/>
    <mergeCell ref="D200:H200"/>
    <mergeCell ref="D204:E204"/>
    <mergeCell ref="D196:H196"/>
    <mergeCell ref="D197:H197"/>
    <mergeCell ref="D221:H221"/>
    <mergeCell ref="D222:H222"/>
    <mergeCell ref="D282:H282"/>
    <mergeCell ref="D284:E284"/>
    <mergeCell ref="D266:H266"/>
    <mergeCell ref="D268:H268"/>
    <mergeCell ref="D255:H255"/>
    <mergeCell ref="D260:E260"/>
    <mergeCell ref="D272:H272"/>
    <mergeCell ref="D274:E274"/>
    <mergeCell ref="E127:I127"/>
    <mergeCell ref="E128:I128"/>
    <mergeCell ref="E129:I129"/>
    <mergeCell ref="E130:I130"/>
    <mergeCell ref="E131:I131"/>
    <mergeCell ref="E132:I132"/>
    <mergeCell ref="D237:H237"/>
    <mergeCell ref="D239:H239"/>
    <mergeCell ref="D332:G332"/>
    <mergeCell ref="D302:G302"/>
    <mergeCell ref="D303:G303"/>
    <mergeCell ref="D305:G305"/>
    <mergeCell ref="D307:G307"/>
    <mergeCell ref="D295:H295"/>
    <mergeCell ref="D296:H296"/>
    <mergeCell ref="D298:G298"/>
    <mergeCell ref="D300:G300"/>
    <mergeCell ref="D309:G309"/>
    <mergeCell ref="D310:G310"/>
    <mergeCell ref="D312:G312"/>
    <mergeCell ref="D313:G313"/>
    <mergeCell ref="D315:E315"/>
    <mergeCell ref="D314:G314"/>
    <mergeCell ref="D362:H362"/>
    <mergeCell ref="D364:G364"/>
    <mergeCell ref="D366:G366"/>
    <mergeCell ref="D359:G359"/>
    <mergeCell ref="D357:G357"/>
    <mergeCell ref="D353:G353"/>
    <mergeCell ref="D354:G354"/>
    <mergeCell ref="D356:G356"/>
    <mergeCell ref="D428:G428"/>
    <mergeCell ref="D429:G429"/>
    <mergeCell ref="D413:H413"/>
    <mergeCell ref="D414:H414"/>
    <mergeCell ref="D417:G417"/>
    <mergeCell ref="D328:G328"/>
    <mergeCell ref="D329:G329"/>
    <mergeCell ref="D331:G331"/>
    <mergeCell ref="D368:E368"/>
    <mergeCell ref="D361:H361"/>
    <mergeCell ref="D376:H376"/>
    <mergeCell ref="D424:G424"/>
    <mergeCell ref="D425:G425"/>
    <mergeCell ref="D426:G426"/>
    <mergeCell ref="D427:G427"/>
    <mergeCell ref="D419:G419"/>
    <mergeCell ref="D421:G421"/>
    <mergeCell ref="D422:G422"/>
    <mergeCell ref="D423:G423"/>
    <mergeCell ref="D394:G394"/>
    <mergeCell ref="D441:H441"/>
    <mergeCell ref="D442:H442"/>
    <mergeCell ref="D444:G444"/>
    <mergeCell ref="D447:G447"/>
    <mergeCell ref="D440:H440"/>
    <mergeCell ref="D431:E431"/>
    <mergeCell ref="D446:G446"/>
    <mergeCell ref="D439:F439"/>
    <mergeCell ref="D448:G448"/>
    <mergeCell ref="D449:G449"/>
    <mergeCell ref="D450:G450"/>
    <mergeCell ref="D460:G460"/>
    <mergeCell ref="D452:G452"/>
    <mergeCell ref="D453:G453"/>
    <mergeCell ref="D454:G454"/>
    <mergeCell ref="D455:G455"/>
    <mergeCell ref="D456:G456"/>
    <mergeCell ref="D457:G457"/>
    <mergeCell ref="D464:H464"/>
    <mergeCell ref="D466:H466"/>
    <mergeCell ref="D458:G458"/>
    <mergeCell ref="D459:G459"/>
    <mergeCell ref="D461:G461"/>
    <mergeCell ref="D462:G462"/>
    <mergeCell ref="D474:G474"/>
    <mergeCell ref="D476:G476"/>
    <mergeCell ref="D487:G487"/>
    <mergeCell ref="D467:G467"/>
    <mergeCell ref="D469:H469"/>
    <mergeCell ref="D477:G477"/>
    <mergeCell ref="D482:F482"/>
    <mergeCell ref="D483:H483"/>
    <mergeCell ref="D484:H484"/>
    <mergeCell ref="D485:H485"/>
    <mergeCell ref="D490:E490"/>
    <mergeCell ref="E491:H491"/>
    <mergeCell ref="E492:H492"/>
    <mergeCell ref="D478:G478"/>
    <mergeCell ref="D471:H471"/>
    <mergeCell ref="D472:H472"/>
    <mergeCell ref="D488:G488"/>
    <mergeCell ref="D479:G479"/>
    <mergeCell ref="D480:G480"/>
    <mergeCell ref="D473:G473"/>
    <mergeCell ref="D506:G506"/>
    <mergeCell ref="D497:G497"/>
    <mergeCell ref="D499:E499"/>
    <mergeCell ref="D508:E508"/>
    <mergeCell ref="E493:H493"/>
    <mergeCell ref="D495:G495"/>
    <mergeCell ref="D496:G496"/>
    <mergeCell ref="D505:G505"/>
    <mergeCell ref="D515:G515"/>
    <mergeCell ref="D517:G517"/>
    <mergeCell ref="D519:E519"/>
    <mergeCell ref="E509:H509"/>
    <mergeCell ref="E510:H510"/>
    <mergeCell ref="D512:G512"/>
    <mergeCell ref="D513:G513"/>
    <mergeCell ref="E524:H524"/>
    <mergeCell ref="D527:F527"/>
    <mergeCell ref="D529:G529"/>
    <mergeCell ref="D533:H533"/>
    <mergeCell ref="E520:H520"/>
    <mergeCell ref="E521:H521"/>
    <mergeCell ref="E522:H522"/>
    <mergeCell ref="E523:H523"/>
    <mergeCell ref="D539:H539"/>
    <mergeCell ref="D540:H540"/>
    <mergeCell ref="D534:H534"/>
    <mergeCell ref="D536:H536"/>
    <mergeCell ref="D537:H537"/>
    <mergeCell ref="D538:H538"/>
    <mergeCell ref="D596:G596"/>
    <mergeCell ref="D585:E585"/>
    <mergeCell ref="E586:H586"/>
    <mergeCell ref="E587:H587"/>
    <mergeCell ref="E588:H588"/>
    <mergeCell ref="E589:H589"/>
    <mergeCell ref="D592:G592"/>
    <mergeCell ref="E602:H602"/>
    <mergeCell ref="D607:G607"/>
    <mergeCell ref="D609:G609"/>
    <mergeCell ref="D611:G611"/>
    <mergeCell ref="H611:I611"/>
    <mergeCell ref="D598:E598"/>
    <mergeCell ref="E599:H599"/>
    <mergeCell ref="E600:H600"/>
    <mergeCell ref="E601:H601"/>
    <mergeCell ref="H615:I615"/>
    <mergeCell ref="D616:G616"/>
    <mergeCell ref="H616:I616"/>
    <mergeCell ref="D612:G612"/>
    <mergeCell ref="H612:I612"/>
    <mergeCell ref="D613:G613"/>
    <mergeCell ref="H613:I613"/>
    <mergeCell ref="E619:F619"/>
    <mergeCell ref="E620:H620"/>
    <mergeCell ref="E621:H621"/>
    <mergeCell ref="C10:D10"/>
    <mergeCell ref="D135:H135"/>
    <mergeCell ref="D136:H136"/>
    <mergeCell ref="C126:E126"/>
    <mergeCell ref="D148:E148"/>
    <mergeCell ref="D224:E224"/>
    <mergeCell ref="D615:G615"/>
    <mergeCell ref="D642:G642"/>
    <mergeCell ref="D646:G646"/>
    <mergeCell ref="E622:H622"/>
    <mergeCell ref="E623:H623"/>
    <mergeCell ref="E624:H624"/>
    <mergeCell ref="E625:H625"/>
    <mergeCell ref="E636:H636"/>
    <mergeCell ref="D628:G628"/>
    <mergeCell ref="D630:G630"/>
    <mergeCell ref="D632:E632"/>
    <mergeCell ref="D647:G647"/>
    <mergeCell ref="D648:G648"/>
    <mergeCell ref="D649:G649"/>
    <mergeCell ref="D650:G650"/>
    <mergeCell ref="D643:G643"/>
    <mergeCell ref="D645:G645"/>
    <mergeCell ref="D655:G655"/>
    <mergeCell ref="D656:G656"/>
    <mergeCell ref="D657:G657"/>
    <mergeCell ref="D658:G658"/>
    <mergeCell ref="D651:G651"/>
    <mergeCell ref="D652:G652"/>
    <mergeCell ref="D653:G653"/>
    <mergeCell ref="D654:G654"/>
    <mergeCell ref="E665:H665"/>
    <mergeCell ref="D664:E664"/>
    <mergeCell ref="E666:H666"/>
    <mergeCell ref="E667:H667"/>
    <mergeCell ref="D659:G659"/>
    <mergeCell ref="D660:G660"/>
    <mergeCell ref="D661:G661"/>
    <mergeCell ref="D662:G662"/>
    <mergeCell ref="E668:H668"/>
    <mergeCell ref="E669:H669"/>
    <mergeCell ref="D678:G678"/>
    <mergeCell ref="D695:G695"/>
    <mergeCell ref="D679:G679"/>
    <mergeCell ref="D671:G671"/>
    <mergeCell ref="D673:G673"/>
    <mergeCell ref="D674:G674"/>
    <mergeCell ref="D675:G675"/>
    <mergeCell ref="D676:G676"/>
    <mergeCell ref="D690:G690"/>
    <mergeCell ref="D691:G691"/>
    <mergeCell ref="D692:G692"/>
    <mergeCell ref="D693:H693"/>
    <mergeCell ref="D677:G677"/>
    <mergeCell ref="D684:H684"/>
    <mergeCell ref="D685:H685"/>
    <mergeCell ref="D683:G683"/>
    <mergeCell ref="E704:H704"/>
    <mergeCell ref="D697:G697"/>
    <mergeCell ref="D698:G698"/>
    <mergeCell ref="D699:G699"/>
    <mergeCell ref="D687:G687"/>
    <mergeCell ref="E702:H702"/>
    <mergeCell ref="E703:H703"/>
    <mergeCell ref="D696:G696"/>
    <mergeCell ref="D688:G688"/>
    <mergeCell ref="D689:G689"/>
    <mergeCell ref="D720:G720"/>
    <mergeCell ref="D726:G726"/>
    <mergeCell ref="D724:H724"/>
    <mergeCell ref="D725:H725"/>
    <mergeCell ref="D722:F722"/>
    <mergeCell ref="E705:H705"/>
    <mergeCell ref="D715:G715"/>
    <mergeCell ref="D718:G718"/>
    <mergeCell ref="D713:E713"/>
    <mergeCell ref="D717:H717"/>
    <mergeCell ref="E734:H734"/>
    <mergeCell ref="E735:H735"/>
    <mergeCell ref="E736:H736"/>
    <mergeCell ref="E737:H737"/>
    <mergeCell ref="D728:G728"/>
    <mergeCell ref="D730:G730"/>
    <mergeCell ref="D732:E732"/>
    <mergeCell ref="E733:H733"/>
    <mergeCell ref="D750:H750"/>
    <mergeCell ref="D752:G752"/>
    <mergeCell ref="D753:G753"/>
    <mergeCell ref="D754:G754"/>
    <mergeCell ref="E738:H738"/>
    <mergeCell ref="E739:H739"/>
    <mergeCell ref="E740:H740"/>
    <mergeCell ref="D748:E748"/>
    <mergeCell ref="D762:G762"/>
    <mergeCell ref="D765:E765"/>
    <mergeCell ref="E766:H766"/>
    <mergeCell ref="E767:H767"/>
    <mergeCell ref="D757:H757"/>
    <mergeCell ref="D758:H758"/>
    <mergeCell ref="D760:G760"/>
    <mergeCell ref="D761:G761"/>
    <mergeCell ref="E772:H772"/>
    <mergeCell ref="E773:H773"/>
    <mergeCell ref="D778:H778"/>
    <mergeCell ref="D776:E776"/>
    <mergeCell ref="E768:H768"/>
    <mergeCell ref="E769:H769"/>
    <mergeCell ref="E770:H770"/>
    <mergeCell ref="E771:H771"/>
    <mergeCell ref="D780:I780"/>
    <mergeCell ref="D781:I781"/>
    <mergeCell ref="D782:I782"/>
    <mergeCell ref="D856:I856"/>
    <mergeCell ref="D783:I783"/>
    <mergeCell ref="D784:I784"/>
    <mergeCell ref="D785:I785"/>
    <mergeCell ref="D786:I786"/>
    <mergeCell ref="D787:I787"/>
    <mergeCell ref="D790:I790"/>
    <mergeCell ref="D796:I796"/>
    <mergeCell ref="D797:I797"/>
    <mergeCell ref="D798:I798"/>
    <mergeCell ref="D800:I800"/>
    <mergeCell ref="D791:I791"/>
    <mergeCell ref="D792:I792"/>
    <mergeCell ref="D793:I793"/>
    <mergeCell ref="D794:I794"/>
    <mergeCell ref="D813:E813"/>
    <mergeCell ref="E814:I814"/>
    <mergeCell ref="E815:I815"/>
    <mergeCell ref="E816:I816"/>
    <mergeCell ref="B806:J806"/>
    <mergeCell ref="B808:J808"/>
    <mergeCell ref="B809:J809"/>
    <mergeCell ref="D811:I811"/>
    <mergeCell ref="E826:I826"/>
    <mergeCell ref="E827:I827"/>
    <mergeCell ref="E828:I828"/>
    <mergeCell ref="D833:G833"/>
    <mergeCell ref="E817:I817"/>
    <mergeCell ref="D822:I822"/>
    <mergeCell ref="D824:E824"/>
    <mergeCell ref="E825:I825"/>
    <mergeCell ref="C819:I819"/>
    <mergeCell ref="E842:I842"/>
    <mergeCell ref="E843:I843"/>
    <mergeCell ref="E844:I844"/>
    <mergeCell ref="E845:I845"/>
    <mergeCell ref="D835:J835"/>
    <mergeCell ref="D837:I837"/>
    <mergeCell ref="D838:I838"/>
    <mergeCell ref="D841:E841"/>
    <mergeCell ref="D852:I852"/>
    <mergeCell ref="D853:I853"/>
    <mergeCell ref="D857:I857"/>
    <mergeCell ref="D858:I858"/>
    <mergeCell ref="E846:I846"/>
    <mergeCell ref="E847:I847"/>
    <mergeCell ref="E848:I848"/>
    <mergeCell ref="D850:G850"/>
    <mergeCell ref="E864:I864"/>
    <mergeCell ref="E865:I865"/>
    <mergeCell ref="E866:I866"/>
    <mergeCell ref="E867:I867"/>
    <mergeCell ref="D860:E860"/>
    <mergeCell ref="E861:I861"/>
    <mergeCell ref="E862:I862"/>
    <mergeCell ref="E863:I863"/>
    <mergeCell ref="D874:E874"/>
    <mergeCell ref="E875:I875"/>
    <mergeCell ref="E876:I876"/>
    <mergeCell ref="E877:I877"/>
    <mergeCell ref="D869:G869"/>
    <mergeCell ref="D871:H871"/>
    <mergeCell ref="D872:H872"/>
    <mergeCell ref="D883:E883"/>
    <mergeCell ref="D885:H885"/>
    <mergeCell ref="D886:H886"/>
    <mergeCell ref="D888:E888"/>
    <mergeCell ref="E878:I878"/>
    <mergeCell ref="E879:I879"/>
    <mergeCell ref="E880:I880"/>
    <mergeCell ref="E881:I881"/>
    <mergeCell ref="E893:I893"/>
    <mergeCell ref="D896:E896"/>
    <mergeCell ref="D898:H898"/>
    <mergeCell ref="D900:I900"/>
    <mergeCell ref="E889:I889"/>
    <mergeCell ref="E890:I890"/>
    <mergeCell ref="E891:I891"/>
    <mergeCell ref="E892:I892"/>
    <mergeCell ref="D906:H906"/>
    <mergeCell ref="E909:I909"/>
    <mergeCell ref="E910:I910"/>
    <mergeCell ref="D908:E908"/>
    <mergeCell ref="D902:H902"/>
    <mergeCell ref="D903:H903"/>
    <mergeCell ref="D904:H904"/>
    <mergeCell ref="D905:H905"/>
    <mergeCell ref="D918:H918"/>
    <mergeCell ref="D919:H919"/>
    <mergeCell ref="D923:H923"/>
    <mergeCell ref="D924:H924"/>
    <mergeCell ref="C921:J921"/>
    <mergeCell ref="E911:I911"/>
    <mergeCell ref="E912:I912"/>
    <mergeCell ref="E913:I913"/>
    <mergeCell ref="D917:H917"/>
    <mergeCell ref="C915:J915"/>
    <mergeCell ref="D938:H938"/>
    <mergeCell ref="D939:H939"/>
    <mergeCell ref="D940:H940"/>
    <mergeCell ref="C936:J936"/>
    <mergeCell ref="D925:H925"/>
    <mergeCell ref="D929:H929"/>
    <mergeCell ref="D930:H930"/>
    <mergeCell ref="D931:H931"/>
    <mergeCell ref="C927:J927"/>
    <mergeCell ref="D941:H941"/>
    <mergeCell ref="D949:H949"/>
    <mergeCell ref="D950:H950"/>
    <mergeCell ref="D942:H942"/>
    <mergeCell ref="D946:H946"/>
    <mergeCell ref="D947:H947"/>
    <mergeCell ref="D948:H948"/>
    <mergeCell ref="C944:J944"/>
  </mergeCells>
  <printOptions/>
  <pageMargins left="0.75" right="0.75" top="1" bottom="1" header="0.5" footer="0.5"/>
  <pageSetup fitToHeight="23" horizontalDpi="600" verticalDpi="600" orientation="portrait" paperSize="9" scale="53" r:id="rId1"/>
  <rowBreaks count="24" manualBreakCount="24">
    <brk id="17" max="255" man="1"/>
    <brk id="64" max="14" man="1"/>
    <brk id="108" max="14" man="1"/>
    <brk id="154" max="14" man="1"/>
    <brk id="201" max="14" man="1"/>
    <brk id="257" max="14" man="1"/>
    <brk id="292" max="14" man="1"/>
    <brk id="325" max="14" man="1"/>
    <brk id="375" max="14" man="1"/>
    <brk id="410" max="14" man="1"/>
    <brk id="438" max="14" man="1"/>
    <brk id="481" max="14" man="1"/>
    <brk id="525" max="14" man="1"/>
    <brk id="577" max="255" man="1"/>
    <brk id="605" max="255" man="1"/>
    <brk id="638" max="14" man="1"/>
    <brk id="681" max="255" man="1"/>
    <brk id="711" max="14" man="1"/>
    <brk id="744" max="255" man="1"/>
    <brk id="775" max="14" man="1"/>
    <brk id="805" max="255" man="1"/>
    <brk id="832" max="14" man="1"/>
    <brk id="894" max="14" man="1"/>
    <brk id="933" max="14" man="1"/>
  </rowBreaks>
  <colBreaks count="1" manualBreakCount="1">
    <brk id="15" max="8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2020-10-08T11:55:02Z</dcterms:created>
  <dcterms:modified xsi:type="dcterms:W3CDTF">2020-10-08T11:55:33Z</dcterms:modified>
  <cp:category/>
  <cp:version/>
  <cp:contentType/>
  <cp:contentStatus/>
</cp:coreProperties>
</file>