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50" windowWidth="13880" windowHeight="4490" activeTab="0"/>
  </bookViews>
  <sheets>
    <sheet name="Section 6.1" sheetId="1" r:id="rId1"/>
  </sheets>
  <definedNames>
    <definedName name="_xlnm.Print_Area" localSheetId="0">'Section 6.1'!$A$1:$J$1274</definedName>
  </definedNames>
  <calcPr fullCalcOnLoad="1"/>
</workbook>
</file>

<file path=xl/sharedStrings.xml><?xml version="1.0" encoding="utf-8"?>
<sst xmlns="http://schemas.openxmlformats.org/spreadsheetml/2006/main" count="2504" uniqueCount="711">
  <si>
    <t>(To be read in conjunction with M60.130A, 130B, 160B and 160C of the preambles)</t>
  </si>
  <si>
    <t>External Decorations</t>
  </si>
  <si>
    <t>required (To be read in conjunction with M60.130A, 130B, 160B and 160C of the preambles)</t>
  </si>
  <si>
    <t>required (To be read in conjunction with M60.130A, 130B, 160B, 160C and 170 of the preambles)</t>
  </si>
  <si>
    <r>
      <t>x.</t>
    </r>
    <r>
      <rPr>
        <b/>
        <sz val="7"/>
        <color indexed="8"/>
        <rFont val="Times New Roman"/>
        <family val="1"/>
      </rPr>
      <t xml:space="preserve">      </t>
    </r>
    <r>
      <rPr>
        <b/>
        <sz val="12"/>
        <color indexed="8"/>
        <rFont val="Arial"/>
        <family val="2"/>
      </rPr>
      <t>EXTERNAL DECORATIONS</t>
    </r>
  </si>
  <si>
    <t>        as appropriate.</t>
  </si>
  <si>
    <r>
      <t>xi.</t>
    </r>
    <r>
      <rPr>
        <b/>
        <sz val="7"/>
        <color indexed="8"/>
        <rFont val="Times New Roman"/>
        <family val="1"/>
      </rPr>
      <t xml:space="preserve">      </t>
    </r>
    <r>
      <rPr>
        <b/>
        <sz val="12"/>
        <color indexed="8"/>
        <rFont val="Arial"/>
        <family val="2"/>
      </rPr>
      <t>INTERNAL DECORATIONS</t>
    </r>
  </si>
  <si>
    <t>        appropriate.</t>
  </si>
  <si>
    <t xml:space="preserve">        Prepare and decorate as per M60.130A, 130B, 160B, 160C and 170 of the preambles </t>
  </si>
  <si>
    <t xml:space="preserve">        Prepare and decorate as per M60.110B, 110C, 130 and 150B of the preambles as </t>
  </si>
  <si>
    <r>
      <t>viii.</t>
    </r>
    <r>
      <rPr>
        <b/>
        <sz val="7"/>
        <color indexed="8"/>
        <rFont val="Times New Roman"/>
        <family val="1"/>
      </rPr>
      <t xml:space="preserve">     </t>
    </r>
    <r>
      <rPr>
        <b/>
        <sz val="12"/>
        <color indexed="8"/>
        <rFont val="Arial"/>
        <family val="2"/>
      </rPr>
      <t xml:space="preserve">Prices include where appropriate for decoration of previously decorated external walls with  </t>
    </r>
  </si>
  <si>
    <t xml:space="preserve">          masonry. Also the actual property used as an example takes president over the written </t>
  </si>
  <si>
    <t xml:space="preserve">          description of the block</t>
  </si>
  <si>
    <t xml:space="preserve">          masonry.  </t>
  </si>
  <si>
    <t xml:space="preserve">          otherwise advised </t>
  </si>
  <si>
    <t xml:space="preserve">          frame.</t>
  </si>
  <si>
    <r>
      <t>vii.</t>
    </r>
    <r>
      <rPr>
        <b/>
        <sz val="7"/>
        <color indexed="8"/>
        <rFont val="Times New Roman"/>
        <family val="1"/>
      </rPr>
      <t xml:space="preserve">      </t>
    </r>
    <r>
      <rPr>
        <b/>
        <sz val="12"/>
        <color indexed="8"/>
        <rFont val="Arial"/>
        <family val="2"/>
      </rPr>
      <t xml:space="preserve">All doors unless otherwise stated will be 762mm x 1981mm with ex 100mm x 75mm </t>
    </r>
  </si>
  <si>
    <t>6 Flat Block of Flats with Pitched Roof 2 Storey with 200x25 mm Fascia and 250mm deep soffits 100mm half round gutter and  75mm diameter down pipes one communal balcony to 1st floor with 1000mm high metal balustrade/railing, with front entrance screen. (essentially two detached houses linked by stairwell and balcony) , no internal decoration</t>
  </si>
  <si>
    <t>90, 90a Millbrook Road East, Millbrook</t>
  </si>
  <si>
    <t>2, 2a Wavell Road, Townhill Park</t>
  </si>
  <si>
    <t xml:space="preserve">22 - 32 Copse Road, Townhill Park or 8 -14 Hood Road </t>
  </si>
  <si>
    <t>4 Flat Block of Flats with Pitched Roof, I No. Entrance (2400mm long x 2050mm high) 2 Storey with 200x25 mm Fascia and 250mm deep soffits 100mm half round gutter and  75mm diameter down pipes, two balconies to 1st floor with 1000mm high metal balustrade in filled with glazing</t>
  </si>
  <si>
    <t xml:space="preserve">1 - 4 Cobbett Road, Townhill Park </t>
  </si>
  <si>
    <t>as above but 6 flat block</t>
  </si>
  <si>
    <t>as above but 8 flat block</t>
  </si>
  <si>
    <t>1 -10 Dewsbury Court, Townhill Park</t>
  </si>
  <si>
    <t>as above but 12 flat block</t>
  </si>
  <si>
    <t>6 Flat Block of Flats with Pitched Roof with 2No. entrances 2 Storey with 200x25 mm Fascia and 250mm deep soffits 100mm half round gutter and  75mm diameter down pipes 3 balconies to 1st floor with 1000mm high metal balustrade/railing and one continuous length of access balcony with 1000mm metal balustrade/railing, No internal decoration</t>
  </si>
  <si>
    <t>1 - 6 Midanbury Walk, Townhill Park</t>
  </si>
  <si>
    <t>Fairfax or Medwell Court,  Thornhill</t>
  </si>
  <si>
    <t>As OAPR 2/1 above with 10 Flats with 5 balconies, no main entrance, no internal decoration</t>
  </si>
  <si>
    <t>As OAPR 2/1 above with 12 Flats with 6 balconies, no main entrance, no internal decoration</t>
  </si>
  <si>
    <t>1 - 8 Disa House</t>
  </si>
  <si>
    <t>8 Flat Block of Flats with Pitched Roof  2 Storey with 200x25 mm Fascia and 250mm deep soffits 100mm half round gutter and  75mm diameter down pipes, ground floor covered way access to flats with fascia and soffit as above, allow 4000x2400mm stained timber boarding to both sides per flat., no main entrance, no internal decoration</t>
  </si>
  <si>
    <t>Existing Rate</t>
  </si>
  <si>
    <t>Uplift</t>
  </si>
  <si>
    <t>Say</t>
  </si>
  <si>
    <r>
      <t>ix.</t>
    </r>
    <r>
      <rPr>
        <b/>
        <sz val="7"/>
        <color indexed="8"/>
        <rFont val="Times New Roman"/>
        <family val="1"/>
      </rPr>
      <t xml:space="preserve">      </t>
    </r>
    <r>
      <rPr>
        <b/>
        <sz val="12"/>
        <color indexed="8"/>
        <rFont val="Arial"/>
        <family val="2"/>
      </rPr>
      <t>Existing Gutters: Remove dirt and debris from inside of gutters and wash down external face</t>
    </r>
  </si>
  <si>
    <r>
      <t xml:space="preserve">v.  </t>
    </r>
    <r>
      <rPr>
        <b/>
        <sz val="7"/>
        <color indexed="8"/>
        <rFont val="Times New Roman"/>
        <family val="1"/>
      </rPr>
      <t xml:space="preserve">      </t>
    </r>
    <r>
      <rPr>
        <b/>
        <sz val="12"/>
        <color indexed="8"/>
        <rFont val="Arial"/>
        <family val="2"/>
      </rPr>
      <t>Allow for all properties to have PVC-U windows to be washed down</t>
    </r>
  </si>
  <si>
    <t>Ground floor area (rate per bungalow)</t>
  </si>
  <si>
    <t>Nr</t>
  </si>
  <si>
    <t>Ground floor area (rate per House)</t>
  </si>
  <si>
    <t>PROPS  EAST</t>
  </si>
  <si>
    <t>Item No.</t>
  </si>
  <si>
    <t>Description</t>
  </si>
  <si>
    <t>Block ID</t>
  </si>
  <si>
    <t>Sample Address</t>
  </si>
  <si>
    <t>House Type Flats</t>
  </si>
  <si>
    <t>2 Flat end of terrace house block of flats with pitched roof 2 Storey with 150x25 mm Fascia and 200mm deep soffits, no internal decoration</t>
  </si>
  <si>
    <t>90,90a Millbrook Road East, Millbrook</t>
  </si>
  <si>
    <t>Allowing for no Masonry Decoration  (except where noted in description)</t>
  </si>
  <si>
    <t>COT/1A</t>
  </si>
  <si>
    <t>Cost per Block</t>
  </si>
  <si>
    <t>Allowing for all walls to be Masonry Decorate</t>
  </si>
  <si>
    <t>COT/1B</t>
  </si>
  <si>
    <t>2 Flat end of terrace house block of flats with pitched roof 2 Storey with 150x25 mm Fascia and 200mm deep soffits and approx 8 m2 of stained timber below lounge windows, no internal decoration</t>
  </si>
  <si>
    <t>2-2a Wavell Road Townhill Park</t>
  </si>
  <si>
    <t>Allowing for no  Masonry Decoration  (except where noted in description)</t>
  </si>
  <si>
    <t>COT/2A</t>
  </si>
  <si>
    <t>Allowing for all walls to be Masonry Decorated</t>
  </si>
  <si>
    <t>COT/2B</t>
  </si>
  <si>
    <t>22-32 Copse Road, Townhill Park or 8-14 Hood Road</t>
  </si>
  <si>
    <t>COT/3A</t>
  </si>
  <si>
    <t>COT/3B</t>
  </si>
  <si>
    <t>Oap Traditional Type Flats with Glazed Balconies</t>
  </si>
  <si>
    <t>1-4 Cobbett Road, Townhill Park</t>
  </si>
  <si>
    <t>OAP 2/1A</t>
  </si>
  <si>
    <t>OAP 2/1B</t>
  </si>
  <si>
    <t>Cost for Internal decoration</t>
  </si>
  <si>
    <t>OAP 2/1C</t>
  </si>
  <si>
    <t>As OAP2/1 above but with 6 flats, 3 balconies, no main entrance, no internal decoration</t>
  </si>
  <si>
    <t>as above but with 6 flat block</t>
  </si>
  <si>
    <t>OAP 2/2A</t>
  </si>
  <si>
    <t>OAP 2/2B</t>
  </si>
  <si>
    <t>As OAP2/1 above but with 8 flats, 4 balconies, no main entrance, no internal decoration</t>
  </si>
  <si>
    <t>as below but with 8 flat block</t>
  </si>
  <si>
    <t>OAP 2/3A</t>
  </si>
  <si>
    <t>OAP 2/3B</t>
  </si>
  <si>
    <t>As OAP2/1 above but with 10 flats, 5 balconies, no main entrance, no internal decoration</t>
  </si>
  <si>
    <t>1-10 Dewsbury Court, Townhill Park</t>
  </si>
  <si>
    <t>OAP 2/4A</t>
  </si>
  <si>
    <t>OAP 2/4B</t>
  </si>
  <si>
    <t>As OAP2/1 above but with 12 flats, 6 balconies, no main entrance, no internal decoration</t>
  </si>
  <si>
    <t>as above but with 12 flat block</t>
  </si>
  <si>
    <t>OAP 2/5A</t>
  </si>
  <si>
    <t>OAP 2/5B</t>
  </si>
  <si>
    <t xml:space="preserve">Oap Traditional Type Flats with Metal Railings </t>
  </si>
  <si>
    <t>1-6 Midanbury Walk, Townhill Park</t>
  </si>
  <si>
    <t>OAPR 2/1A</t>
  </si>
  <si>
    <t>OAPR 2/1B</t>
  </si>
  <si>
    <t>As OAPR 2/1 above with 8 Flats with 4 balconies, no main entrance, no internal decoration</t>
  </si>
  <si>
    <t>Fairfax or Medwell Court, Thornhill</t>
  </si>
  <si>
    <t>OAPR 2/2A</t>
  </si>
  <si>
    <t>OAPR 2/2B</t>
  </si>
  <si>
    <t>OAPR 2/3A</t>
  </si>
  <si>
    <t>OAPR 2/3B</t>
  </si>
  <si>
    <t>OAPR 2/4A</t>
  </si>
  <si>
    <t>OAPR 2/4B</t>
  </si>
  <si>
    <t xml:space="preserve">Oap Traditional Type Flats with Ground floor access </t>
  </si>
  <si>
    <t>1-8 Disa House, Central</t>
  </si>
  <si>
    <t>OAPT 2/1A</t>
  </si>
  <si>
    <t>OAPT 2/1B</t>
  </si>
  <si>
    <t xml:space="preserve">Oap Non-Traditional Type Flats with Metal Railings </t>
  </si>
  <si>
    <t>6 Flat Block of Flats with Pitched Roof 2 Storey with 200x25 mm Fascia and 250mm deep soffits 100mm half round gutter and  75mm diameter down pipes, one Entrance Screen and door (2400mm x 2400mm), one continuous length of access balcony with 1000mm high m</t>
  </si>
  <si>
    <t>1-6 Doyle Court Weston</t>
  </si>
  <si>
    <t>OAPC 2/1A</t>
  </si>
  <si>
    <t>OAPC 2/1B</t>
  </si>
  <si>
    <t>OAPC 2/1C</t>
  </si>
  <si>
    <t>Traditional Built 3 Storey Block of Flats</t>
  </si>
  <si>
    <t xml:space="preserve">(NB - Items 327 - 399 not used) </t>
  </si>
  <si>
    <r>
      <t>Basic Property Type Assumptions to</t>
    </r>
    <r>
      <rPr>
        <b/>
        <u val="single"/>
        <sz val="16"/>
        <color indexed="8"/>
        <rFont val="Arial"/>
        <family val="2"/>
      </rPr>
      <t xml:space="preserve"> </t>
    </r>
    <r>
      <rPr>
        <b/>
        <u val="single"/>
        <sz val="12"/>
        <color indexed="8"/>
        <rFont val="Arial"/>
        <family val="2"/>
      </rPr>
      <t>Blocks of Flats (Items 100 - 326 Inclusive)</t>
    </r>
  </si>
  <si>
    <t>(NB - Items 73 - 99 not used)</t>
  </si>
  <si>
    <t>Basic Property Type Assumptions to Bungalows and Houses (Items 1 - 72 Inclusive)</t>
  </si>
  <si>
    <t>8 Flat Block of Flats with Pitched Roof 3 Storey with 2 No. Front Entrances and 2 No. Rear Entrance, 300x25 mm Fascia and 450mm deep soffits 150mm half round gutter and  100mm diameter down pipes, Allow to decorate 1 No. enclosed porch  with entrance door</t>
  </si>
  <si>
    <t>43-51 Wadhurst Gardens Weston</t>
  </si>
  <si>
    <t>Trad 3/1A</t>
  </si>
  <si>
    <t>Trad 3/1B</t>
  </si>
  <si>
    <t>Trad 3/2A</t>
  </si>
  <si>
    <t>Trad 3/2B</t>
  </si>
  <si>
    <t>As Trad 3/1 above but with 12 flats, 3 Front entrances and 3 rear entrances</t>
  </si>
  <si>
    <t>1-12 Staplehurst Close, Weston</t>
  </si>
  <si>
    <t>Trad 3/3A</t>
  </si>
  <si>
    <t>Trad 3/3B</t>
  </si>
  <si>
    <t>As Trad 3/1 above but with 14 flats, 4 Front entrances and 4 rear entrances</t>
  </si>
  <si>
    <t>28-42 Wadhurst Gardens, Weston</t>
  </si>
  <si>
    <t>Trad 3/4A</t>
  </si>
  <si>
    <t>Trad 3/4B</t>
  </si>
  <si>
    <t>As Trad 3/1 above but with 15 flats, 4 Front entrances and 4 rear entrances</t>
  </si>
  <si>
    <t>50-64 Staplehurst Close, Weston</t>
  </si>
  <si>
    <t>Trad 3/5A</t>
  </si>
  <si>
    <t>Trad 3/5B</t>
  </si>
  <si>
    <t>11 Flat Block of Flats with Flat Roof, 4 Storey with 1 Front Entrance and 250x25 mm GRP roof edge Capping, and No soffits, 3 balconies built-in per block,3 No Balconies with 100mm high balustrading with infill glazing, 2 continuous Access balconies with 100mm high balustrading/rail in filled with glazing. One external Stairwell and drying room area</t>
  </si>
  <si>
    <t>24 Flat Block, with pitched roof, 4 storey, with two main entrances, with 2 No. integral  stairwells, Access to 2nd storey flats via access balcony (with 1000mm high metal railings) and 12 individual entrances to flats at G.F., 8 No. metal railed balconies 2400mm x 900mm with 1000mm high railings, parapet wall, PVC-U hoppers and down pipes, surrounding fencing etc. to be decorated.</t>
  </si>
  <si>
    <t>6 Flat block with flat roof, 3 Storeys, Asbestos Containing Fascia 500mm deep, No soffit, 1 no. front gate per flat, walkway access to rear with 1000mm balustrading/handrails and 2 No. open stairway from G.F. to 1st F. with balustrading.</t>
  </si>
  <si>
    <t>36 flat block with flat roof, 3-5 Storeys high, 3No. Main entrances with internal stairwell (entrance screen 3000mm high x 6000mm wide)  Asbestos Containing Fascia 500mm deep, No soffits, insitue balconies to front of flat (1000mm high balustrade), Walkway access to rear with 1000mm handrails in filled with glazing and open stairway from G.F. to 1st F. with balustrade (1000mm high). 24 no. storey height metal drying areas to rear of flats above entrances</t>
  </si>
  <si>
    <t>60 Flat Block of Flats with Flat Roof, 15 Storey with 2 Front Entrances clad on self finished cladding sheets and windows, one shed area, Allow to decorate 2 No. roller shutters bin areas (size 3000mm high 2400mm wide).</t>
  </si>
  <si>
    <t xml:space="preserve">9 Flat Block of Flats with Pitched Roof 3 Storey with 3 No. Entrances, 300x25 mm Fascia and 450mm deep soffits 150mm half round gutter and  100mm diameter down pipes in PVC-U, with 2 No glazed access balconies </t>
  </si>
  <si>
    <t>1-9 Coleman Street, St Marys Central</t>
  </si>
  <si>
    <t>Trad 3/6A</t>
  </si>
  <si>
    <t>Trad 3/6B</t>
  </si>
  <si>
    <t>Trad 3/6C</t>
  </si>
  <si>
    <t>9 Flat Block of Flats with Flat Roof 3 Storey with No communal entrances, GRP roof edge capping, 9 no flat entrance doors, no gutters and downpipes</t>
  </si>
  <si>
    <t>11-20 St Michaels Square Central</t>
  </si>
  <si>
    <t>Trad 3/7A</t>
  </si>
  <si>
    <t>Trad 3/7B</t>
  </si>
  <si>
    <t>12 Flat block, with flat roof, Parapet wall, 3 Storeys, with one entrance and enclosed stairwell, One shed area, 8 No. Balconies, three chimneys and Access Unit to roof area (with 1 no. door and screen)</t>
  </si>
  <si>
    <t>1-12 Priory House, Kingsland, Central</t>
  </si>
  <si>
    <t>Trad 3/8A</t>
  </si>
  <si>
    <t>Trad 3/8B</t>
  </si>
  <si>
    <t>Trad 3/8C</t>
  </si>
  <si>
    <t>As Trad 3/7 but with 24 flats, 2 No. entrances, 2 No. enclosed stairwells, 2 No. Shed areas, 16 No. balconies, six chimneys and 2 No. access units to roof area (with 1 no. door and screen each)</t>
  </si>
  <si>
    <t>1-24 Lewis House, Kingsland, Central</t>
  </si>
  <si>
    <t>Trad 3/9A</t>
  </si>
  <si>
    <t>Trad 3/9B</t>
  </si>
  <si>
    <t>Trad 3/9C</t>
  </si>
  <si>
    <t>As Trad 3/7 but with 36 flats, 3 No. entrances, 3No. enclosed stairwells, 3 No. Shed areas, 24 No. balconies, 9 chimneys and 3 No. access units to roof area (with 1 no. door and screen each)</t>
  </si>
  <si>
    <t>1-36 Kingsland House, Kingsland, Central</t>
  </si>
  <si>
    <t>Trad 3/10A</t>
  </si>
  <si>
    <t>Trad 3/10B</t>
  </si>
  <si>
    <t>Trad 3/10C</t>
  </si>
  <si>
    <t>Barrack Type Block 3 and 4 Storey</t>
  </si>
  <si>
    <r>
      <t xml:space="preserve">53-75 Neva Road, Townhill Park or </t>
    </r>
    <r>
      <rPr>
        <b/>
        <sz val="12"/>
        <color indexed="53"/>
        <rFont val="Arial"/>
        <family val="2"/>
      </rPr>
      <t>15-32 Winchfield Road, Millbrook</t>
    </r>
  </si>
  <si>
    <t>Bar 3/1A</t>
  </si>
  <si>
    <t>Bar 3/1B</t>
  </si>
  <si>
    <t>Bar 3/1C</t>
  </si>
  <si>
    <t>As Bar 3/1 above with 18 Flats with 3 Entrances</t>
  </si>
  <si>
    <t>17-51 Neva Road, Townhill Park</t>
  </si>
  <si>
    <t>Bar 3/2A</t>
  </si>
  <si>
    <t>Bar 3/2B</t>
  </si>
  <si>
    <t>Bar 3/2C</t>
  </si>
  <si>
    <t>As Bar 3/1 above with 24 Flats with 4 Entrances</t>
  </si>
  <si>
    <t>As above but with 4 entrances</t>
  </si>
  <si>
    <t>Bar 3/3A</t>
  </si>
  <si>
    <t>Bar 3/3B</t>
  </si>
  <si>
    <t>Bar 3/3C</t>
  </si>
  <si>
    <t>As Bar 3/1 above with 16 Flats, 4 storeys with 2 Entrances</t>
  </si>
  <si>
    <t>1-32 Poulner Close, Weston</t>
  </si>
  <si>
    <t>Bar 4/1A</t>
  </si>
  <si>
    <t>Bar 4/1B</t>
  </si>
  <si>
    <t>Bar 4/1C</t>
  </si>
  <si>
    <t>As Bar 3/1 above with 24 Flats, 4 storeys with 3 Entrances</t>
  </si>
  <si>
    <t>1-47 Foxcott Close, Weston</t>
  </si>
  <si>
    <t>Bar 4/2A</t>
  </si>
  <si>
    <t>Bar 4/2B</t>
  </si>
  <si>
    <r>
      <t>iii.</t>
    </r>
    <r>
      <rPr>
        <b/>
        <sz val="7"/>
        <color indexed="8"/>
        <rFont val="Times New Roman"/>
        <family val="1"/>
      </rPr>
      <t xml:space="preserve">        </t>
    </r>
    <r>
      <rPr>
        <b/>
        <sz val="12"/>
        <color indexed="8"/>
        <rFont val="Arial"/>
        <family val="2"/>
      </rPr>
      <t xml:space="preserve">All properties shall be assumed to have timber fascias, soffits and upvc gutters unless </t>
    </r>
  </si>
  <si>
    <r>
      <t>vi.</t>
    </r>
    <r>
      <rPr>
        <b/>
        <sz val="7"/>
        <color indexed="8"/>
        <rFont val="Times New Roman"/>
        <family val="1"/>
      </rPr>
      <t>       </t>
    </r>
    <r>
      <rPr>
        <b/>
        <sz val="12"/>
        <color indexed="8"/>
        <rFont val="Arial"/>
        <family val="2"/>
      </rPr>
      <t>Allow for all properties to have 1 No. timber shed doors requiring decoration per property.</t>
    </r>
  </si>
  <si>
    <t>Bar 4/2C</t>
  </si>
  <si>
    <t>As Bar 3/1 above with 32 Flats, 4 storeys with 4 Entrances</t>
  </si>
  <si>
    <t>as above but with 4 entrances</t>
  </si>
  <si>
    <t>Bar 4/3A</t>
  </si>
  <si>
    <t>Bar 4/3B</t>
  </si>
  <si>
    <t>Bar 4/3C</t>
  </si>
  <si>
    <t>Traditional Type block 3-4 Storeys built to D.O.R. standards</t>
  </si>
  <si>
    <t>6 Flat block with 1 No. Entrance with Porch (1500mm deep x 3000mm wide),450mm deep Asbestos containing Fascia and 300mm soffits to front and rear only, with internal stairwell, 6 No. balconies to front with balustrading/railing and solid metal sheet. Shed</t>
  </si>
  <si>
    <t>23-33 Roberts Road, Shirley</t>
  </si>
  <si>
    <t>DOR 3/1A</t>
  </si>
  <si>
    <t>DOR 3/1B</t>
  </si>
  <si>
    <t>DOR 3/1C</t>
  </si>
  <si>
    <t>As DOR 3/1 above but with 16 flats, 4 storeys high, with 2 No. entrances, 2 No. Stairwells 8 No. balconies</t>
  </si>
  <si>
    <t>35-65 Roberts Road, Shirley</t>
  </si>
  <si>
    <t>DOR 4/1A</t>
  </si>
  <si>
    <t>DOR 4/1B</t>
  </si>
  <si>
    <t>DOR 4/1C</t>
  </si>
  <si>
    <t>Traditional Blocks with Edge Beam Detail</t>
  </si>
  <si>
    <t xml:space="preserve">8 Flat Block of Flats with Flat Roof, 4 Storey with 2 Front Entrance and 100x25 mm GRP roof edge Capping, and parapets, 8 balconies built-in per block,  2 Integral Stairwell and shed areas. Concrete edge Beams decorated with anti Carbonisation paint </t>
  </si>
  <si>
    <t>38-52 Castle Way, Central</t>
  </si>
  <si>
    <t>Edge 4/1A</t>
  </si>
  <si>
    <t>Edge 4/1B</t>
  </si>
  <si>
    <t>Edge 4/1C</t>
  </si>
  <si>
    <t>As Edge 4/1 above but with 3 storeys and 12 flats</t>
  </si>
  <si>
    <t>24a to 30c Bugle Street, Central</t>
  </si>
  <si>
    <t>Edge 4/2A</t>
  </si>
  <si>
    <t>Edge 4/2B</t>
  </si>
  <si>
    <t>Edge 4/2C</t>
  </si>
  <si>
    <t>As Edge 4/1 above but with 14 flats</t>
  </si>
  <si>
    <t>60-86 French Street, Central</t>
  </si>
  <si>
    <t>Edge 4/3A</t>
  </si>
  <si>
    <t>Edge 4/3B</t>
  </si>
  <si>
    <t>Edge 4/3C</t>
  </si>
  <si>
    <t>As Edge 4/1 above but with 14 flats and a single front entrance and a rear shed entrance and one integral stairwell</t>
  </si>
  <si>
    <t>35-48 Canute House, Holyrood, Central</t>
  </si>
  <si>
    <t>Edge 4/4A</t>
  </si>
  <si>
    <t>Edge 4/4B</t>
  </si>
  <si>
    <t>Edge 4/4C</t>
  </si>
  <si>
    <t>As Edge 4/1 above but with 15 flats</t>
  </si>
  <si>
    <t>1-15 Chandos House, Holyrood, Central</t>
  </si>
  <si>
    <t>Edge 4/5A</t>
  </si>
  <si>
    <t>Edge 4/5B</t>
  </si>
  <si>
    <t>Edge 4/5C</t>
  </si>
  <si>
    <t>As Edge 4/1 above but with 21 flats</t>
  </si>
  <si>
    <t>1-21 Eldon House, Holyrood, Central</t>
  </si>
  <si>
    <t>Edge 4/6A</t>
  </si>
  <si>
    <t>Edge 4/6B</t>
  </si>
  <si>
    <t>Edge 4/6C</t>
  </si>
  <si>
    <t>As Edge 4/1 above but with 9 storeys, 34 flats and a single front entrance and a rear shed entrance and one integral stairwell</t>
  </si>
  <si>
    <t>1-34 Canute House, Holyrood, Central</t>
  </si>
  <si>
    <t>Edge 4/7A</t>
  </si>
  <si>
    <t>Edge 4/7B</t>
  </si>
  <si>
    <t>Edge 4/7C</t>
  </si>
  <si>
    <t>Walk-up Blocks with Insitue rear balconies</t>
  </si>
  <si>
    <t>50-61 Challis Court, Holyrood, Central</t>
  </si>
  <si>
    <t>Trad 4/7A</t>
  </si>
  <si>
    <t>Trad 4/7B</t>
  </si>
  <si>
    <t>Trad 4/7C</t>
  </si>
  <si>
    <t>As Trad 4/7 above but with 15 flat block, 5 built in balconies and an integral stairwell and drying area</t>
  </si>
  <si>
    <t>1-15 Portlet House, Boniface Crescent, Lordshill</t>
  </si>
  <si>
    <t>Trad 4/8A</t>
  </si>
  <si>
    <t>Trad 4/8B</t>
  </si>
  <si>
    <t>Trad 4/8C</t>
  </si>
  <si>
    <t>As Trad 4/7 above but with 18 flat block, 6 built in balconies and an integral stairwell and drying area</t>
  </si>
  <si>
    <t>1-18 Hurstbourne Place, Weston</t>
  </si>
  <si>
    <t>Trad 4/9A</t>
  </si>
  <si>
    <t>Trad 4/9B</t>
  </si>
  <si>
    <t>Trad 4/9C</t>
  </si>
  <si>
    <t>As Trad 4/7 above but with 49 flat block, 12 built in balconies and 3 No. integral stairwell and drying areas</t>
  </si>
  <si>
    <t>1-49 Challis Court, Holyrood, Central</t>
  </si>
  <si>
    <t>Trad 4/10A</t>
  </si>
  <si>
    <t>Trad 4/10B</t>
  </si>
  <si>
    <t>Trad 4/10C</t>
  </si>
  <si>
    <t>Traditional Block type P4</t>
  </si>
  <si>
    <t>14 Flat Block of Flats with Flat Roof, 4 Storey with 1 Front Entrance and 250x25 mm Asbestos Cement Fascia and No soffits, 1 balcony per flat with painted metal finish, Asbestos containing material to soffits of top floor balconies</t>
  </si>
  <si>
    <t>76-102 Macarthur Crescent, Townhill Park</t>
  </si>
  <si>
    <t>P4 /A</t>
  </si>
  <si>
    <t>P4 /B</t>
  </si>
  <si>
    <t>P4 /C</t>
  </si>
  <si>
    <t>Non traditional Wimpy 5 Storey Blocks</t>
  </si>
  <si>
    <t>28-48 Laxton Close, Weston</t>
  </si>
  <si>
    <t>Wimpey 1A</t>
  </si>
  <si>
    <t>Wimpey 1B</t>
  </si>
  <si>
    <t>Wimpey 1C</t>
  </si>
  <si>
    <t>As Wimpey A above but without 300mm soffits</t>
  </si>
  <si>
    <t>2-22 Lydgate Road, Thornhill</t>
  </si>
  <si>
    <t>Wimpey 2A</t>
  </si>
  <si>
    <t>Wimpey 2B</t>
  </si>
  <si>
    <t>Wimpey 2C</t>
  </si>
  <si>
    <t>As Wimpey A above but with pitched roof, PVC-U facia, soffits and down pipes.</t>
  </si>
  <si>
    <t>467-487 Hinkler Road, Thornhill</t>
  </si>
  <si>
    <t>Wimpey 3A</t>
  </si>
  <si>
    <t>Wimpey 3B</t>
  </si>
  <si>
    <t>Wimpey 3C</t>
  </si>
  <si>
    <t>Non traditional Cornish 4 Storey Blocks</t>
  </si>
  <si>
    <t>12 Flat Block of Flats with Flat Roof, 4 Storey with 1 Front Entrance and 250mm deep PVC-U fascia and soffits, PVC-U down pipes, self finished masonry render, integral shed area.</t>
  </si>
  <si>
    <t>2-24 Tatwin Cresent, Thornhill</t>
  </si>
  <si>
    <t>Cornish/4A</t>
  </si>
  <si>
    <t>Cornish/4B</t>
  </si>
  <si>
    <t>Cornish/4C</t>
  </si>
  <si>
    <t>Traditional construction Walk Up Blocks 4/5 Storey</t>
  </si>
  <si>
    <t>16-74 Burgoyne Road, Thornhill or 2-60 Meggason Avenue</t>
  </si>
  <si>
    <t>Walkup/A5A</t>
  </si>
  <si>
    <t>Walkup/A5B</t>
  </si>
  <si>
    <t>Walkup/A5C</t>
  </si>
  <si>
    <t>As A/5 above but with 38 Flats</t>
  </si>
  <si>
    <t>1-38 Belvedere House, Northam, Central</t>
  </si>
  <si>
    <t>Walkup/A6A</t>
  </si>
  <si>
    <t>Walkup/A6B</t>
  </si>
  <si>
    <t>Walkup/A6C</t>
  </si>
  <si>
    <t>As A/5 above but with no private balconies and with fully glazed access balconies (storey height 2400mm)</t>
  </si>
  <si>
    <t>2-74 Golden Grove, central</t>
  </si>
  <si>
    <t>Walkup/A7A</t>
  </si>
  <si>
    <t>Walkup/A7B</t>
  </si>
  <si>
    <t>Walkup/A7C</t>
  </si>
  <si>
    <t>As A/5 above but with 34 Flats, 11 Garages (to be decorated), 6 storeys high and 1 no. roller shutter doors 1800mm wide</t>
  </si>
  <si>
    <t>1-34 Exford Drive, Harefield</t>
  </si>
  <si>
    <t>Walkup/A8A</t>
  </si>
  <si>
    <t>Walkup/A8B</t>
  </si>
  <si>
    <t>Walkup/A8C</t>
  </si>
  <si>
    <r>
      <t xml:space="preserve">336-386 Lydgate Road, Thornhill or </t>
    </r>
    <r>
      <rPr>
        <b/>
        <sz val="12"/>
        <color indexed="53"/>
        <rFont val="Arial"/>
        <family val="2"/>
      </rPr>
      <t>1-16 Clyde House, Northam, Central</t>
    </r>
  </si>
  <si>
    <t>Walkup/B5A</t>
  </si>
  <si>
    <t>Walkup/B5B</t>
  </si>
  <si>
    <t>Walkup/B5C</t>
  </si>
  <si>
    <t xml:space="preserve">As B/5 above but with 18 Flats, </t>
  </si>
  <si>
    <t>1-18 Britannic House, Northam, Central</t>
  </si>
  <si>
    <t>Walkup/B6A</t>
  </si>
  <si>
    <t>Walkup/B6B</t>
  </si>
  <si>
    <t>Walkup/B6C</t>
  </si>
  <si>
    <t>As B/5 above but with 22 flats</t>
  </si>
  <si>
    <t>1-22 Aquitania House, Northam, Central</t>
  </si>
  <si>
    <t>Walkup/B7A</t>
  </si>
  <si>
    <t>Walkup/B7B</t>
  </si>
  <si>
    <t>Walkup/B7C</t>
  </si>
  <si>
    <t>As B/5 above but with no private balconies or painted concrete beams around front of block, and with fully glazed access balconies (storey height 2400mm)</t>
  </si>
  <si>
    <t>67-103 James Street, Golden Grove, Central</t>
  </si>
  <si>
    <t>Walkup/B8A</t>
  </si>
  <si>
    <t>Walkup/B8B</t>
  </si>
  <si>
    <t>Walkup/B8C</t>
  </si>
  <si>
    <t>As B/5 above but with 22 Flats, no private balconies or Painted Concrete beams around front of block, and with fully glazed access balconies (storey height 2400mm)</t>
  </si>
  <si>
    <t>1-43 Rowlands Walk Townhill Park</t>
  </si>
  <si>
    <t>Walkup/B9A</t>
  </si>
  <si>
    <t>67 - 103 James Street, Golden Grove, Central</t>
  </si>
  <si>
    <t>1- 43 Rowlands Walk, Townhill Park</t>
  </si>
  <si>
    <t>3 - 29 Vanguard Road, Townhill Park</t>
  </si>
  <si>
    <t>11 Flat Block of Flats with Flat Roof, 5 Storey, separate Stairwell drying room unit, 500x25 mm Asbestos Cement Fascia, Painted Concrete beams around front of block, Allow to decorate 1000mm x 2400mm panel below lounge windows to flat units. Access Balcony in filled with 900mm high Concrete Balustrade in filled with glazing panels 2 No. Access Balconies.</t>
  </si>
  <si>
    <t>35 - 52 Exford Drive,  Harefield</t>
  </si>
  <si>
    <t>2 - 22 Vanguard Road,  Townhill Park</t>
  </si>
  <si>
    <t>1 - 13 Shannon House,  Northam, Central</t>
  </si>
  <si>
    <t>1- 14 Kenilworth House, Northam, Central</t>
  </si>
  <si>
    <t>2 - 48 Ascupart Street, Northam, Central</t>
  </si>
  <si>
    <t>20 Flat Block of Flats with Flat Roof, 4 Storey, GRP roof edge Capping, separate Stairwell  drying room unit,  1 No. Access Balcony  in filled with  storey height glazing (2400mm high), with 200mm Asbestos Cement Fascia, 2 No. access Balconies.With 4 integral Balconies with concrete exposed beam</t>
  </si>
  <si>
    <t>1 - 24 Kings House, Holyrood, Central</t>
  </si>
  <si>
    <t>1 - 50 South Front, Kingsland, Central</t>
  </si>
  <si>
    <t>42 - 164 James Street, Golden Grove, Central</t>
  </si>
  <si>
    <t>62 Flat Block with flat roof, 4 storeys, 1 No. Entrance (2400mm high x 6000mm wide in self finished aluminium), 2 no. fire escapes stairwell and doors (2no.metal doors, 8 no. timber doors, 1 Stairwells, internal corridors with 6 No. double fire doors per floor, one shed area,</t>
  </si>
  <si>
    <t>390 - 400 Hinkler Road, Thornhill</t>
  </si>
  <si>
    <t>1 -19 Princes Court, Northam, Central</t>
  </si>
  <si>
    <t>Extra over Emulsion Paint for Finishing Coat only of Fire Retardant Coatings to previously decorated Internal Walls and Ceilings as (M60.130C)</t>
  </si>
  <si>
    <t>1 - 36 Palmerston House, Holyrood, Central</t>
  </si>
  <si>
    <t>186 Flat block, 6-9 Storeys high, 5 entrances (1800mm x 2050mm), with underground car park (5 No. entrances as main entrance), integral balconies and fire escape balconies to 3/4 of flats, some balconies masonry painted, 5 internal stairwells decorated, 4No. access doors/screens per stairwell (2400mm x 2050mm, I no. main shed area, allow 1 No. shed per flat.</t>
  </si>
  <si>
    <t>1 - 186, Wyndham Court, Central</t>
  </si>
  <si>
    <t>Fairfax Court</t>
  </si>
  <si>
    <t>Walkup/C7A</t>
  </si>
  <si>
    <t>Walkup/C7B</t>
  </si>
  <si>
    <t>Medwall Court, Thornhill</t>
  </si>
  <si>
    <t>Vellan Court, Millbrook</t>
  </si>
  <si>
    <t>1 - 104 Hightown Towers, Thornhill and 1 - 104 Copenhagen Towers, Weston</t>
  </si>
  <si>
    <t>104 Flat block of Flat with flat roof, 15 storey with 2 front entrances (2400mm high by 10000mm long), 2 emergency fire exits, 2 external exits to shed areas, one balcony per flat, clad with asbestos containing sheeting (ACS) and self finished cladding sheets, one masonry band to top of block, and around entrances Allow to decorate 3 No. roller shutters bin areas (size 3000mm high 2400mm wide)</t>
  </si>
  <si>
    <t>120 Flat block of Flat with flat roof, 15 storey with 2 front entrances (2400mm high by 10000mm long), 2 emergency fire exits, 2 external exits to shed areas, one balcony per flat, clad with asbestos containing sheeting (ACS) and self finished cladding sheets, one masonry band to top of block, and around entrances Allow to decorate 2 No. roller shutters bin areas (size 3000mm high 2400mm wide).</t>
  </si>
  <si>
    <t>150 Flat block of Flat with flat roof, 15 storey with 2 front entrances (2400mm high by 10000mm long), 2 emergency fire exits, 2 external exits to shed areas, one balcony per flat, clad with asbestos containing sheeting (ACS) and self finished cladding sheets, one masonry band to top of block, and around entrances Allow to decorate 2 No. roller shutters bin areas (size 3000mm high 2400mm wide).</t>
  </si>
  <si>
    <t>1 - 120 Redbridge Towers, Millbrook</t>
  </si>
  <si>
    <t>120 Flat block of flats with flat roof, 20 storeys, one front entrance and one rear entrance one emergency fire exit, self finished render and brickwork, one integral balcony per flat with masonry paint to walls (allow 2400mm x 1200mm x 2400mm Allow to decorate 2 No. roller shutters bin areas (size 3000mm high 2400mm wide).</t>
  </si>
  <si>
    <t>1-150 Millbrook  Towers, Millbrook</t>
  </si>
  <si>
    <t>1 - 120 Sturminster House, Maybush</t>
  </si>
  <si>
    <t>1 - 72 Castle House, Central</t>
  </si>
  <si>
    <t>150 Flat block of flats with flat roof, 20 storeys, one front entrance and one rear entrance one emergency fire exit, self finished render and brickwork, one integral balcony per flat with masonry paint to walls (allow 2400mm x 1200mm x 2400mm Allow to decorate 2 No. roller shutters bin areas (size 3000mm high 2400mm wide).</t>
  </si>
  <si>
    <t>1- 60 Millbank House, Northam, Central</t>
  </si>
  <si>
    <t>72 Flat Block of Flats with Flat Roof, 15 Storey with 2 Front Entrance (3000mm x 2050mm) and 100x25 mm GRP roof edge Capping, and Parapet, One continuous face of private balconies per block (2 No. balconies per flat for complete length of flat),  1 Integral Stairwell and shed areas. 7 No. Access balcony complete length of block with 1000mm high balustrade</t>
  </si>
  <si>
    <t>Walkup/B9B</t>
  </si>
  <si>
    <t>Walkup/B9C</t>
  </si>
  <si>
    <t xml:space="preserve">As B/5 above but with 14 Flats, no private balconies or Painted Concrete beams around front of block, and with fully glazed access balconies (storey height 2400mm), shop to one side of GF </t>
  </si>
  <si>
    <t>3-29 Vanguard Road Townhill Park</t>
  </si>
  <si>
    <t>Walkup/B10A</t>
  </si>
  <si>
    <t>Walkup/B10B</t>
  </si>
  <si>
    <t>Walkup/B10C</t>
  </si>
  <si>
    <t>As above but with 18 Flats,  9 Garages (to be decorated), 6 storey high and 1 no. rollershutter doors 1800mm wide</t>
  </si>
  <si>
    <t xml:space="preserve">35-52 Exford Drive, Harefield </t>
  </si>
  <si>
    <t>Walkup/B11A</t>
  </si>
  <si>
    <t>Walkup/B11B</t>
  </si>
  <si>
    <t>Walkup/B11C</t>
  </si>
  <si>
    <t>2-22 Vanguard Road, Townhill Park</t>
  </si>
  <si>
    <t>Walkup/D5A</t>
  </si>
  <si>
    <t>Walkup/D5B</t>
  </si>
  <si>
    <t>Walkup/D5C</t>
  </si>
  <si>
    <t>As D/5 above but with 13 flats</t>
  </si>
  <si>
    <t>1-13 Shannon House, Northam, Central</t>
  </si>
  <si>
    <t>Walkup/D6A</t>
  </si>
  <si>
    <t>Walkup/D6B</t>
  </si>
  <si>
    <t>Walkup/D6C</t>
  </si>
  <si>
    <t>As D/5 above but with 14 flats</t>
  </si>
  <si>
    <t>1-14 Kenilworth House, Northam, Central</t>
  </si>
  <si>
    <t>Walkup/D7A</t>
  </si>
  <si>
    <t>Walkup/D7B</t>
  </si>
  <si>
    <t>Walkup/D7C</t>
  </si>
  <si>
    <t>2-48 Ascupart Street, Central</t>
  </si>
  <si>
    <t>Walkup/D4A</t>
  </si>
  <si>
    <t>Walkup/D4B</t>
  </si>
  <si>
    <t>Walkup/D4C</t>
  </si>
  <si>
    <t>1-24 Kings House, Holyrood, Central</t>
  </si>
  <si>
    <t>Walkup/K4A</t>
  </si>
  <si>
    <t>Walkup/K4B</t>
  </si>
  <si>
    <t>Walkup/K4C</t>
  </si>
  <si>
    <t>Traditional 4 storey blocks for OAP</t>
  </si>
  <si>
    <t>50 flat block with pitched roof, 4 Storeys (1No. Storey as dormer windows in roof space), 3 No. entrances, 3 No. enclosed stairwells, 2 No. access balconies (with 1000mm high glazes balustrade/rails), Allow to decorate all railings/fencing to front and re</t>
  </si>
  <si>
    <t>South Front, Kingsland, Central</t>
  </si>
  <si>
    <t>Walkup/O4A</t>
  </si>
  <si>
    <t>Walkup/O4B</t>
  </si>
  <si>
    <t>Walkup/O4C</t>
  </si>
  <si>
    <t>42-164 James Street, Golden Grove, Central</t>
  </si>
  <si>
    <t>OAP4/1A</t>
  </si>
  <si>
    <t>OAP4/1B</t>
  </si>
  <si>
    <t>OAP4/1C</t>
  </si>
  <si>
    <t>Traditional construction Walk Up Blocks 3-5 Storey above shops</t>
  </si>
  <si>
    <t>390-400 Hinkler Road, Thornhill</t>
  </si>
  <si>
    <t>Think these may have been demolished</t>
  </si>
  <si>
    <t>Shop/1A</t>
  </si>
  <si>
    <t>Shop/1B</t>
  </si>
  <si>
    <t>As Above but with pitched roof, brick balustrade</t>
  </si>
  <si>
    <t>41a-51a Melchet Road, Harefield</t>
  </si>
  <si>
    <t>Shop/2A</t>
  </si>
  <si>
    <t>Shop/2B</t>
  </si>
  <si>
    <t xml:space="preserve">As Shop/1 but with 10 flats </t>
  </si>
  <si>
    <t>60a-70a Warburton Road, Thornhill</t>
  </si>
  <si>
    <t>Shop/3A</t>
  </si>
  <si>
    <t>Shop/3B</t>
  </si>
  <si>
    <t>Shop/5A</t>
  </si>
  <si>
    <t>Shop/5B</t>
  </si>
  <si>
    <t xml:space="preserve">As Shop/1 but with 19 flats </t>
  </si>
  <si>
    <t>1-19 Princes Court, Northam, Central</t>
  </si>
  <si>
    <t>Shop/6A</t>
  </si>
  <si>
    <t>Shop/6B</t>
  </si>
  <si>
    <t>1-36 Palmerston House, Holyrood, Central</t>
  </si>
  <si>
    <t>Non-Traditional construction Walk Up Blocks 6-9 Storey</t>
  </si>
  <si>
    <t>1-186 Wyndham Court, Central</t>
  </si>
  <si>
    <t>OAP Community Centres</t>
  </si>
  <si>
    <t>I No Community Centre and integral Flat 2 Storey  covered Way to main entrance,1 No. main Entrance (1800mm x 2050 double doors and screen), I No. Flat entrance and 2 No. Rear entrance (all 760mm x 2050mm), Communal areas include kitchen, community Room, W</t>
  </si>
  <si>
    <t>Fairfax Court, Thornhill</t>
  </si>
  <si>
    <t>Com/1A</t>
  </si>
  <si>
    <t>Com/1B</t>
  </si>
  <si>
    <t>Com/1C</t>
  </si>
  <si>
    <t>As above but of varying size</t>
  </si>
  <si>
    <t>Medwell Court, Thornhill</t>
  </si>
  <si>
    <t>Com/2A</t>
  </si>
  <si>
    <t>Com/2B</t>
  </si>
  <si>
    <t>Com/2C</t>
  </si>
  <si>
    <t>Vellen court, Millbrook</t>
  </si>
  <si>
    <t>Com/3A</t>
  </si>
  <si>
    <t>Com/3B</t>
  </si>
  <si>
    <t>Com/3C</t>
  </si>
  <si>
    <t>Toronto Court, Millbrook</t>
  </si>
  <si>
    <t>Com/4A</t>
  </si>
  <si>
    <t>Com/4B</t>
  </si>
  <si>
    <t>Com/4C</t>
  </si>
  <si>
    <t>Meon Court, Harefield</t>
  </si>
  <si>
    <t>Com/5A</t>
  </si>
  <si>
    <t>Com/5B</t>
  </si>
  <si>
    <t>Com/5C</t>
  </si>
  <si>
    <t>As above but of varying size, but no covered way</t>
  </si>
  <si>
    <t>200 Orpen Road, Sholing</t>
  </si>
  <si>
    <t>Com/6A</t>
  </si>
  <si>
    <t>Com/6B</t>
  </si>
  <si>
    <t>Com/6C</t>
  </si>
  <si>
    <t>Weston Court, Weston</t>
  </si>
  <si>
    <t>Com/7A</t>
  </si>
  <si>
    <t>Com/7B</t>
  </si>
  <si>
    <t>Com/7C</t>
  </si>
  <si>
    <t>Tower Blocks above 9 Storey (16 No in total)</t>
  </si>
  <si>
    <t>1-104 Hightown Towers</t>
  </si>
  <si>
    <t>TB/1A</t>
  </si>
  <si>
    <t>TB/1C</t>
  </si>
  <si>
    <t>1 - 18 Hurstbourne Place, Weston</t>
  </si>
  <si>
    <t>1 - 49 Challis Court, Holyrood, Central</t>
  </si>
  <si>
    <t>76 - 102 Macarthur Crescent, Townhill Park</t>
  </si>
  <si>
    <t>11 Flat Block of Flats with Flat Roof, 5 Storey with 1 Front Entrance and 250x25 mm Asbestos Cement Fascia and 300mm Asbestos Containing  Soffits, self finished render, 8 balconies per block with painted metal and masonry finish, 2400mm x1200mm panel under lounge windows of stained timber boarding</t>
  </si>
  <si>
    <t>2 - 22 Lydgate Road, Thornhill</t>
  </si>
  <si>
    <t>28 - 48 Laxton Close, Weston</t>
  </si>
  <si>
    <t>467- 487 Hinkler Road, Thornhill</t>
  </si>
  <si>
    <t>2 - 24 Tatwin Crescent,  Thornhill</t>
  </si>
  <si>
    <t>30 Flat Block of Flats with Flat Roof, 5 Storey, integral Stairwell and drying room unit, 500x25 mm Asbestos Cement Fascia Painted Concrete beams around front of block and 300mm Asbestos Containing  Soffits to 3No. balconies, 9No. Balconies with 1000mm high metal balustrade 2/3 in filled with glazing and 1/3 with Non timber panel, 2 No. Balconies with non timber panel only. Access Balcony 1/2 in filled with 1000mm high Balustrade in filled with glazing panels with the other 1/2 in filled with storey height glazing (2400mm high) 3 No. access Balconies.</t>
  </si>
  <si>
    <t>16 - 74 Burgoyne Road,  Thornhill or 2  - 60 Meggeson Avenue, Townhill Park</t>
  </si>
  <si>
    <t>1 - 38 Belvedere House, Northam, Central</t>
  </si>
  <si>
    <t>2 - 74 Golden Grove, Central</t>
  </si>
  <si>
    <t>1 - 34 Exford Drive, Harefield</t>
  </si>
  <si>
    <t>16 Flat Block of Flats with Flat Roof, 5 Storey, integral Stairwell and drying room unit, 500x25 mm Asbestos Cement Fascia Painted Concrete beams around front of block and 300mm Asbestos Containing  Soffits to 3No. balconies, 11No. Balconies with 1000mm high metal balustrade 2/3 in filled with glazing and 1/3 with Non timber panel. Access Balcony 1/2 in filled with 1000mm high Balustrade in filled with glazing panels with the other 1/2 in filled with storey height glazing (2400mm high) 3 No. access Balconies.</t>
  </si>
  <si>
    <r>
      <t xml:space="preserve">336-386 Lydgate Road, Thornhill or </t>
    </r>
    <r>
      <rPr>
        <b/>
        <sz val="12"/>
        <color indexed="8"/>
        <rFont val="Arial"/>
        <family val="2"/>
      </rPr>
      <t>1-16 Clyde House, Northam, Central</t>
    </r>
  </si>
  <si>
    <t>Britannic House, Northam</t>
  </si>
  <si>
    <t>1 - 22 Aquitania House, Northam</t>
  </si>
  <si>
    <t>1-120 Sturminster House, Maybush</t>
  </si>
  <si>
    <t>TB/2A</t>
  </si>
  <si>
    <t>TB/2C</t>
  </si>
  <si>
    <t>1-150 Shirley Towers, Shirley</t>
  </si>
  <si>
    <t>TB/3A</t>
  </si>
  <si>
    <t>TB/3C</t>
  </si>
  <si>
    <t>1-120 Redbridge Towers, Millbrook</t>
  </si>
  <si>
    <t>TB/4A</t>
  </si>
  <si>
    <t>TB/4C</t>
  </si>
  <si>
    <t>1-150 Millbrook Towers, Millbrook</t>
  </si>
  <si>
    <t>TB/5A</t>
  </si>
  <si>
    <t>TB/5C</t>
  </si>
  <si>
    <t>1-60 Millbank House, Northam, Central</t>
  </si>
  <si>
    <t>TB/6A</t>
  </si>
  <si>
    <t>TB/6C</t>
  </si>
  <si>
    <t>1-72 Castle House, Central</t>
  </si>
  <si>
    <t>TB/7A</t>
  </si>
  <si>
    <t>TB/7C</t>
  </si>
  <si>
    <t>Measuring Unit</t>
  </si>
  <si>
    <t>Wash down</t>
  </si>
  <si>
    <r>
      <t>Up to 1m</t>
    </r>
    <r>
      <rPr>
        <vertAlign val="superscript"/>
        <sz val="12"/>
        <rFont val="Arial"/>
        <family val="2"/>
      </rPr>
      <t>2</t>
    </r>
    <r>
      <rPr>
        <sz val="12"/>
        <rFont val="Arial"/>
        <family val="2"/>
      </rPr>
      <t xml:space="preserve">  area</t>
    </r>
  </si>
  <si>
    <r>
      <t>M</t>
    </r>
    <r>
      <rPr>
        <vertAlign val="superscript"/>
        <sz val="12"/>
        <rFont val="Arial"/>
        <family val="2"/>
      </rPr>
      <t>2</t>
    </r>
  </si>
  <si>
    <r>
      <t>1m</t>
    </r>
    <r>
      <rPr>
        <vertAlign val="superscript"/>
        <sz val="12"/>
        <rFont val="Arial"/>
        <family val="2"/>
      </rPr>
      <t>2</t>
    </r>
    <r>
      <rPr>
        <sz val="12"/>
        <rFont val="Arial"/>
        <family val="2"/>
      </rPr>
      <t xml:space="preserve"> to 5m</t>
    </r>
    <r>
      <rPr>
        <vertAlign val="superscript"/>
        <sz val="12"/>
        <rFont val="Arial"/>
        <family val="2"/>
      </rPr>
      <t>2</t>
    </r>
    <r>
      <rPr>
        <sz val="12"/>
        <rFont val="Arial"/>
        <family val="2"/>
      </rPr>
      <t xml:space="preserve"> area</t>
    </r>
  </si>
  <si>
    <r>
      <t>5m</t>
    </r>
    <r>
      <rPr>
        <vertAlign val="superscript"/>
        <sz val="12"/>
        <rFont val="Arial"/>
        <family val="2"/>
      </rPr>
      <t>2</t>
    </r>
    <r>
      <rPr>
        <sz val="12"/>
        <rFont val="Arial"/>
        <family val="2"/>
      </rPr>
      <t xml:space="preserve"> to 20m</t>
    </r>
    <r>
      <rPr>
        <vertAlign val="superscript"/>
        <sz val="12"/>
        <rFont val="Arial"/>
        <family val="2"/>
      </rPr>
      <t>2</t>
    </r>
    <r>
      <rPr>
        <sz val="12"/>
        <rFont val="Arial"/>
        <family val="2"/>
      </rPr>
      <t xml:space="preserve"> area</t>
    </r>
  </si>
  <si>
    <r>
      <t>Over 20m</t>
    </r>
    <r>
      <rPr>
        <vertAlign val="superscript"/>
        <sz val="12"/>
        <rFont val="Arial"/>
        <family val="2"/>
      </rPr>
      <t>2</t>
    </r>
    <r>
      <rPr>
        <sz val="12"/>
        <rFont val="Arial"/>
        <family val="2"/>
      </rPr>
      <t xml:space="preserve">  area</t>
    </r>
  </si>
  <si>
    <t xml:space="preserve">Preparation </t>
  </si>
  <si>
    <t>Completely strip off of failing decoration from Timber Panels by Chemical method</t>
  </si>
  <si>
    <t>Preparation of Balcony, Handrails and Fencing</t>
  </si>
  <si>
    <t>Strip off defective coatings to timber hand rail with fitted to top rail of balustrade  (150mm x 75mm and 1000mm long)</t>
  </si>
  <si>
    <t>Up to 1 item</t>
  </si>
  <si>
    <t>No.</t>
  </si>
  <si>
    <t>2-6 items</t>
  </si>
  <si>
    <t>6-12 items</t>
  </si>
  <si>
    <t>12 or above items</t>
  </si>
  <si>
    <t xml:space="preserve">Strip off defective coatings to  metal balcony rails with in filled with glazing with side, top and bottom rails. </t>
  </si>
  <si>
    <t>Strip off defective coatings to  metal balcony rails with vertical intermediate rails every 75mm with top and bottom rails</t>
  </si>
  <si>
    <t>Strip off defective coatings to  metal balcony rails with vertical intermediate rails every 50mm with top and bottom rails</t>
  </si>
  <si>
    <t>Decoration of Panel areas</t>
  </si>
  <si>
    <t>Decoration of  Timber Windows</t>
  </si>
  <si>
    <r>
      <t>Allow to decorate timber window up to 1 m</t>
    </r>
    <r>
      <rPr>
        <vertAlign val="superscript"/>
        <sz val="12"/>
        <rFont val="Arial"/>
        <family val="2"/>
      </rPr>
      <t xml:space="preserve">2 </t>
    </r>
    <r>
      <rPr>
        <sz val="12"/>
        <rFont val="Arial"/>
        <family val="2"/>
      </rPr>
      <t>in total area inclusive of glass</t>
    </r>
  </si>
  <si>
    <r>
      <t>Allow to decorate timber window up to 2 m</t>
    </r>
    <r>
      <rPr>
        <vertAlign val="superscript"/>
        <sz val="12"/>
        <rFont val="Arial"/>
        <family val="2"/>
      </rPr>
      <t xml:space="preserve">2 </t>
    </r>
    <r>
      <rPr>
        <sz val="12"/>
        <rFont val="Arial"/>
        <family val="2"/>
      </rPr>
      <t>in total area inclusive of glass</t>
    </r>
  </si>
  <si>
    <r>
      <t>Allow to decorate timber window up to 3 m</t>
    </r>
    <r>
      <rPr>
        <vertAlign val="superscript"/>
        <sz val="12"/>
        <rFont val="Arial"/>
        <family val="2"/>
      </rPr>
      <t xml:space="preserve">2 </t>
    </r>
    <r>
      <rPr>
        <sz val="12"/>
        <rFont val="Arial"/>
        <family val="2"/>
      </rPr>
      <t>in total area inclusive of glass</t>
    </r>
  </si>
  <si>
    <r>
      <t>Allow to decorate timber window up to 4 m</t>
    </r>
    <r>
      <rPr>
        <vertAlign val="superscript"/>
        <sz val="12"/>
        <rFont val="Arial"/>
        <family val="2"/>
      </rPr>
      <t xml:space="preserve">2 </t>
    </r>
    <r>
      <rPr>
        <sz val="12"/>
        <rFont val="Arial"/>
        <family val="2"/>
      </rPr>
      <t>in total area inclusive of glass</t>
    </r>
  </si>
  <si>
    <r>
      <t>Allow to decorate timber window up to 5 m</t>
    </r>
    <r>
      <rPr>
        <vertAlign val="superscript"/>
        <sz val="12"/>
        <rFont val="Arial"/>
        <family val="2"/>
      </rPr>
      <t xml:space="preserve">2 </t>
    </r>
    <r>
      <rPr>
        <sz val="12"/>
        <rFont val="Arial"/>
        <family val="2"/>
      </rPr>
      <t>in total area inclusive of glass</t>
    </r>
  </si>
  <si>
    <r>
      <t xml:space="preserve"> </t>
    </r>
    <r>
      <rPr>
        <b/>
        <sz val="12"/>
        <color indexed="8"/>
        <rFont val="Arial"/>
        <family val="2"/>
      </rPr>
      <t>i.</t>
    </r>
    <r>
      <rPr>
        <b/>
        <sz val="7"/>
        <color indexed="8"/>
        <rFont val="Times New Roman"/>
        <family val="1"/>
      </rPr>
      <t xml:space="preserve">          </t>
    </r>
    <r>
      <rPr>
        <b/>
        <sz val="12"/>
        <color indexed="8"/>
        <rFont val="Arial"/>
        <family val="2"/>
      </rPr>
      <t>Each storey to be assumed to be 2400mm</t>
    </r>
  </si>
  <si>
    <t xml:space="preserve">          gable ends unless otherwise mentioned.</t>
  </si>
  <si>
    <r>
      <t>ii.       All properties to be assumed to have a pitched roof of 30</t>
    </r>
    <r>
      <rPr>
        <b/>
        <vertAlign val="superscript"/>
        <sz val="12"/>
        <color indexed="8"/>
        <rFont val="Arial"/>
        <family val="2"/>
      </rPr>
      <t>o</t>
    </r>
    <r>
      <rPr>
        <b/>
        <sz val="12"/>
        <color indexed="8"/>
        <rFont val="Arial"/>
        <family val="2"/>
      </rPr>
      <t xml:space="preserve"> degrees pitch and to have </t>
    </r>
  </si>
  <si>
    <r>
      <t>iv.</t>
    </r>
    <r>
      <rPr>
        <b/>
        <sz val="7"/>
        <color indexed="8"/>
        <rFont val="Times New Roman"/>
        <family val="1"/>
      </rPr>
      <t xml:space="preserve">       </t>
    </r>
    <r>
      <rPr>
        <b/>
        <sz val="12"/>
        <color indexed="8"/>
        <rFont val="Arial"/>
        <family val="2"/>
      </rPr>
      <t xml:space="preserve">Allow to decorate all surfaces inclusive of suspected asbestos material unless advised </t>
    </r>
  </si>
  <si>
    <t xml:space="preserve">          in the description of the property type. CA will issue instruction to decorate or not once </t>
  </si>
  <si>
    <t xml:space="preserve">          material is identified and sampled.</t>
  </si>
  <si>
    <r>
      <t xml:space="preserve">v.  </t>
    </r>
    <r>
      <rPr>
        <b/>
        <sz val="7"/>
        <color indexed="8"/>
        <rFont val="Times New Roman"/>
        <family val="1"/>
      </rPr>
      <t xml:space="preserve">      </t>
    </r>
    <r>
      <rPr>
        <b/>
        <sz val="12"/>
        <color indexed="8"/>
        <rFont val="Arial"/>
        <family val="2"/>
      </rPr>
      <t>Allow for all flats to have PVC-U windows</t>
    </r>
  </si>
  <si>
    <r>
      <t>vi.</t>
    </r>
    <r>
      <rPr>
        <b/>
        <sz val="7"/>
        <color indexed="8"/>
        <rFont val="Times New Roman"/>
        <family val="1"/>
      </rPr>
      <t>       </t>
    </r>
    <r>
      <rPr>
        <b/>
        <sz val="12"/>
        <color indexed="8"/>
        <rFont val="Arial"/>
        <family val="2"/>
      </rPr>
      <t>Allow for all properties to have 2 No. timber shed doors requiring decoration per flat.</t>
    </r>
  </si>
  <si>
    <t xml:space="preserve"> </t>
  </si>
  <si>
    <t>1 - 6 Doyle Court, Weston</t>
  </si>
  <si>
    <t>1 - 12 Staplehurst Close, Weston</t>
  </si>
  <si>
    <t>28 - 42 Wadhurst Gardens, Weston</t>
  </si>
  <si>
    <t>43 - 51 Wadhurst Gardens, Weston</t>
  </si>
  <si>
    <t>13 - 21 Staplehurst Close, Weston</t>
  </si>
  <si>
    <t>50 - 64 Staplehurst Close, Weston</t>
  </si>
  <si>
    <t>1 -9 Coleman Street, St. Mary's, Central</t>
  </si>
  <si>
    <t>11 -20 St. Michaels Square, Central</t>
  </si>
  <si>
    <t>1 -12 Priory House, Kingsland, Central</t>
  </si>
  <si>
    <t>1 - 24 Lewis House, Kingsland, Central</t>
  </si>
  <si>
    <t>1 - 36 Kingsland House, Kingsland, Central</t>
  </si>
  <si>
    <r>
      <t>12 Flat Block of Flats with Pitched Roof 3 Storey with 2 Front Entrances and 200x25 mm Fascia and 250mm deep soffits 150mm half round gutter and  100mm diameter down pipes, with one balcony and rails (1000mm high) per flat (balcony no greater than 4 m</t>
    </r>
    <r>
      <rPr>
        <b/>
        <vertAlign val="superscript"/>
        <sz val="12"/>
        <rFont val="Arial"/>
        <family val="2"/>
      </rPr>
      <t>2</t>
    </r>
    <r>
      <rPr>
        <b/>
        <sz val="12"/>
        <rFont val="Arial"/>
        <family val="2"/>
      </rPr>
      <t xml:space="preserve"> (allow masonry decoration to 2m</t>
    </r>
    <r>
      <rPr>
        <b/>
        <vertAlign val="superscript"/>
        <sz val="12"/>
        <rFont val="Arial"/>
        <family val="2"/>
      </rPr>
      <t>2</t>
    </r>
    <r>
      <rPr>
        <b/>
        <sz val="12"/>
        <rFont val="Arial"/>
        <family val="2"/>
      </rPr>
      <t xml:space="preserve"> of wall)</t>
    </r>
  </si>
  <si>
    <t>53-75 Neva Road, Townhill Park or         15-32 Winchfield Road, Millbrook</t>
  </si>
  <si>
    <t>As above but with 4 Entrances</t>
  </si>
  <si>
    <t>1 - 32 Poulner Close, Weston</t>
  </si>
  <si>
    <t>1 -47 Foxcott Close, Weston</t>
  </si>
  <si>
    <t>23 -33 Roberts Road, Shirley</t>
  </si>
  <si>
    <t>35 -65 Roberts Road, Shirley</t>
  </si>
  <si>
    <t>38 - 52 Castle Way, Central</t>
  </si>
  <si>
    <t>1 - 15 Chandos House, Holyrood, Central</t>
  </si>
  <si>
    <t>35 - 48 Canute House, Holyrood, Central</t>
  </si>
  <si>
    <t>60 - 86 French Street, Central</t>
  </si>
  <si>
    <t>24a - 30c Bugle Street, Central</t>
  </si>
  <si>
    <t>1 - 21 Eldon House, Holyrood, Central</t>
  </si>
  <si>
    <t>1 - 34 Canute House, Holyrood, Central</t>
  </si>
  <si>
    <t>50 - 61  Challis Court, Holyrood, Central</t>
  </si>
  <si>
    <t>1 - 15 Portlet House, Boniface Crescent, Lordshill</t>
  </si>
  <si>
    <r>
      <t>Allow to decorate timber window up to 6 m</t>
    </r>
    <r>
      <rPr>
        <vertAlign val="superscript"/>
        <sz val="12"/>
        <rFont val="Arial"/>
        <family val="2"/>
      </rPr>
      <t xml:space="preserve">2 </t>
    </r>
    <r>
      <rPr>
        <sz val="12"/>
        <rFont val="Arial"/>
        <family val="2"/>
      </rPr>
      <t>in total area inclusive of glass</t>
    </r>
  </si>
  <si>
    <t>Decoration of  Metal Windows</t>
  </si>
  <si>
    <r>
      <t>Allow to decorate metal window up to 1 m</t>
    </r>
    <r>
      <rPr>
        <vertAlign val="superscript"/>
        <sz val="12"/>
        <rFont val="Arial"/>
        <family val="2"/>
      </rPr>
      <t xml:space="preserve">2 </t>
    </r>
    <r>
      <rPr>
        <sz val="12"/>
        <rFont val="Arial"/>
        <family val="2"/>
      </rPr>
      <t>in total area inclusive of glass</t>
    </r>
  </si>
  <si>
    <r>
      <t>Allow to decorate metal window up to 2 m</t>
    </r>
    <r>
      <rPr>
        <vertAlign val="superscript"/>
        <sz val="12"/>
        <rFont val="Arial"/>
        <family val="2"/>
      </rPr>
      <t xml:space="preserve">2 </t>
    </r>
    <r>
      <rPr>
        <sz val="12"/>
        <rFont val="Arial"/>
        <family val="2"/>
      </rPr>
      <t>in total area inclusive of glass</t>
    </r>
  </si>
  <si>
    <r>
      <t>Allow to decorate metal window up to 3 m</t>
    </r>
    <r>
      <rPr>
        <vertAlign val="superscript"/>
        <sz val="12"/>
        <rFont val="Arial"/>
        <family val="2"/>
      </rPr>
      <t xml:space="preserve">2 </t>
    </r>
    <r>
      <rPr>
        <sz val="12"/>
        <rFont val="Arial"/>
        <family val="2"/>
      </rPr>
      <t>in total area inclusive of glass</t>
    </r>
  </si>
  <si>
    <r>
      <t>Allow to decorate metal window up to 4 m</t>
    </r>
    <r>
      <rPr>
        <vertAlign val="superscript"/>
        <sz val="12"/>
        <rFont val="Arial"/>
        <family val="2"/>
      </rPr>
      <t xml:space="preserve">2 </t>
    </r>
    <r>
      <rPr>
        <sz val="12"/>
        <rFont val="Arial"/>
        <family val="2"/>
      </rPr>
      <t>in total area inclusive of glass</t>
    </r>
  </si>
  <si>
    <r>
      <t>Allow to decorate metal window up to 5 m</t>
    </r>
    <r>
      <rPr>
        <vertAlign val="superscript"/>
        <sz val="12"/>
        <rFont val="Arial"/>
        <family val="2"/>
      </rPr>
      <t xml:space="preserve">2 </t>
    </r>
    <r>
      <rPr>
        <sz val="12"/>
        <rFont val="Arial"/>
        <family val="2"/>
      </rPr>
      <t>in total area inclusive of glass</t>
    </r>
  </si>
  <si>
    <r>
      <t>Allow to decorate metal window up to 6 m</t>
    </r>
    <r>
      <rPr>
        <vertAlign val="superscript"/>
        <sz val="12"/>
        <rFont val="Arial"/>
        <family val="2"/>
      </rPr>
      <t xml:space="preserve">2 </t>
    </r>
    <r>
      <rPr>
        <sz val="12"/>
        <rFont val="Arial"/>
        <family val="2"/>
      </rPr>
      <t>in total area inclusive of glass</t>
    </r>
  </si>
  <si>
    <t>Decoration of Doors and Frames</t>
  </si>
  <si>
    <t xml:space="preserve">Decoration of Timber Garage doors(Size  2400mm x 2400mm) and frame </t>
  </si>
  <si>
    <t>Decoration of Metal Garage doors(Size  2400mm x 2400mm) and frame</t>
  </si>
  <si>
    <t>Metal Rails and Fencing</t>
  </si>
  <si>
    <t xml:space="preserve">Bungalows;  Prepare and decorate as M60: No Masonry Decoration required </t>
  </si>
  <si>
    <t>Bungalows, Prepare and decorate as M60: With Masonry Decoration required</t>
  </si>
  <si>
    <t xml:space="preserve">End of Terraced Houses,  3 Storey,  Prepare and decorate as M60: No Masonry Decoration </t>
  </si>
  <si>
    <t xml:space="preserve">End of Terraced Houses, 3 Storey, Prepare and decorate as M60: With Masonry Decoration </t>
  </si>
  <si>
    <t>Terraced Houses,  3 Storey, Prepare and decorate as M60: No Masonry Decoration required</t>
  </si>
  <si>
    <t>Terraced Houses, 3 Storey, Prepare and decorate as M60: With Masonry Decoration required</t>
  </si>
  <si>
    <t>Detached Houses, 2 Storey, Prepare and decorate as M60: With Masonry Decoration required</t>
  </si>
  <si>
    <t>Detached Houses, 2 Storey, Prepare and decorate as M60: No Masonry Decoration required</t>
  </si>
  <si>
    <t xml:space="preserve">Semi Detached Houses, 2 Storey,  Prepare and decorate as M60: With Masonry Decoration </t>
  </si>
  <si>
    <t xml:space="preserve">Semi Detached Houses, 2 Storey, Prepare and decorate as M60: No Masonry Decoration </t>
  </si>
  <si>
    <t xml:space="preserve">End of Terraced Houses, 2 Storey, Prepare and decorate as M60: With Masonry Decoration </t>
  </si>
  <si>
    <t xml:space="preserve">End of Terraced Houses,  2 Storey, Prepare and decorate as M60: No Masonry Decoration </t>
  </si>
  <si>
    <t>Terraced Houses,  2 Storey, Prepare and decorate as M60: With Masonry Decoration required</t>
  </si>
  <si>
    <t>Terraced Houses, 2 Storey, Prepare and decorate as M60: No Masonry Decoration required</t>
  </si>
  <si>
    <t xml:space="preserve">Semi Detached House, 3 Storey, Prepare and decorate as M60: No Masonry Decoration </t>
  </si>
  <si>
    <t xml:space="preserve">Semi Detached House, 3 Storey, Prepare and decorate as M60: With Masonry Decoration </t>
  </si>
  <si>
    <t xml:space="preserve">Detached House, 3 Storey,  Prepare and decorate as M60: No Masonry Decoration </t>
  </si>
  <si>
    <t xml:space="preserve">Detached House, 3 Storey, Prepare and decorate as M60: With Masonry Decoration </t>
  </si>
  <si>
    <t>Allow to wash down Timber, Metal, PVC-U and Asbeston Cement cladding or Masonry, areas</t>
  </si>
  <si>
    <t>Completely strip off of failing decoration from Timber or Metal Panels and Masonry by hot air gun method</t>
  </si>
  <si>
    <t>Completely strip off of failing decoration from Timber or  Metal Panels and Masonry by mechanical method</t>
  </si>
  <si>
    <t>Completely strip off of failing decoration from Timber or Metal Panels and Masonry by Chemical method</t>
  </si>
  <si>
    <t>Decoration of timber or metal  panels or masonry inclusive of minor preparation (washing, rubbing down &amp; spot priming to receive new coating)</t>
  </si>
  <si>
    <t>Decoration of double doors and frame (allow ex.100mm x 75mm frame)</t>
  </si>
  <si>
    <t>Decoration of single door  and frame (allow ex.100mm x 75mm frame)</t>
  </si>
  <si>
    <t>Allow to wash down Timber, metal or PVC-U cladding areas or masonry</t>
  </si>
  <si>
    <t>Completely strip off of failing decoration from Timber or Metal Panels or Masonry by mechanical method</t>
  </si>
  <si>
    <t>Decoration of timber or metal panels and masonry inclusive of minor preparation (washing, rubbing down &amp; spot priming to receive new coating)</t>
  </si>
  <si>
    <t>Decoration of Single Door leaf and frame (allow ex.100mm x 75mm frame)</t>
  </si>
  <si>
    <t>Decoration of double doors  and frame (allow ex.100mm x 75mm frame)</t>
  </si>
  <si>
    <t>Decorate metal balcony rails with vertical intermediate rails every 75mm with top and bottom rail</t>
  </si>
  <si>
    <t>Decorate metal balcony rails with vertical intermediate rails every 50mm with top and bottom rail</t>
  </si>
  <si>
    <t>Decorate 1000mm high fencing/railings with uprights no more that 100mm apart.</t>
  </si>
  <si>
    <t>Decoration of Miscellaneous items</t>
  </si>
  <si>
    <t>Decorate Clothes line (2 No. poles) with Hamerite paint allow for poles of 3000mm high and 100mm diameter</t>
  </si>
  <si>
    <t>Stain Timber Bench with 100mm x 50mm wide slats 75mm apart</t>
  </si>
  <si>
    <t>Break up existing concrete slab surface (50mm thick slabs) make good to sub base and cart away from site.</t>
  </si>
  <si>
    <t>Lay new precast concrete paving slabs(50mm thick) on suitable dry base(20mm thick fine sand) to match existing falls no greater than 15 degrees</t>
  </si>
  <si>
    <t>Remove existing entrance door and frame, make good to all walls and flooring to receive new GRP door set, remove all debris from site</t>
  </si>
  <si>
    <t>Provide and fix new GRP door set (PC sum of £650) to existing entrance to manufactures recommendations, supply and fix 50mm trims etc. all round to frame to form suitable finish.</t>
  </si>
  <si>
    <t>Allow to dig up damaged soil/grassed areas, re grade as required to receive new turfed grass and remove debris from site</t>
  </si>
  <si>
    <t>Provide and lay new turfed grass to prepared area.</t>
  </si>
  <si>
    <t xml:space="preserve"> No.</t>
  </si>
  <si>
    <t xml:space="preserve">Strip off defective coatings to metal balcony rails with in filled with glazing with side, top and bottom rails. </t>
  </si>
  <si>
    <r>
      <t xml:space="preserve">Allow to decorate timber window up to </t>
    </r>
    <r>
      <rPr>
        <b/>
        <sz val="12"/>
        <rFont val="Arial"/>
        <family val="2"/>
      </rPr>
      <t>1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</si>
  <si>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timber window up to </t>
    </r>
    <r>
      <rPr>
        <b/>
        <sz val="12"/>
        <rFont val="Arial"/>
        <family val="2"/>
      </rPr>
      <t>2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</si>
  <si>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timber window up to </t>
    </r>
    <r>
      <rPr>
        <b/>
        <sz val="12"/>
        <rFont val="Arial"/>
        <family val="2"/>
      </rPr>
      <t>3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</si>
  <si>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timber window up to </t>
    </r>
    <r>
      <rPr>
        <b/>
        <sz val="12"/>
        <rFont val="Arial"/>
        <family val="2"/>
      </rPr>
      <t>4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</si>
  <si>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timber window up to </t>
    </r>
    <r>
      <rPr>
        <b/>
        <sz val="12"/>
        <rFont val="Arial"/>
        <family val="2"/>
      </rPr>
      <t>5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</si>
  <si>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timber window up to </t>
    </r>
    <r>
      <rPr>
        <b/>
        <sz val="12"/>
        <rFont val="Arial"/>
        <family val="2"/>
      </rPr>
      <t>6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</si>
  <si>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metal window up to </t>
    </r>
    <r>
      <rPr>
        <b/>
        <sz val="12"/>
        <rFont val="Arial"/>
        <family val="2"/>
      </rPr>
      <t>1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</si>
  <si>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metal window up to </t>
    </r>
    <r>
      <rPr>
        <b/>
        <sz val="12"/>
        <rFont val="Arial"/>
        <family val="2"/>
      </rPr>
      <t>2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</si>
  <si>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metal window up to </t>
    </r>
    <r>
      <rPr>
        <b/>
        <sz val="12"/>
        <rFont val="Arial"/>
        <family val="2"/>
      </rPr>
      <t>3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</si>
  <si>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metal window up to </t>
    </r>
    <r>
      <rPr>
        <b/>
        <sz val="12"/>
        <rFont val="Arial"/>
        <family val="2"/>
      </rPr>
      <t>4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</si>
  <si>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metal window up to </t>
    </r>
    <r>
      <rPr>
        <b/>
        <sz val="12"/>
        <rFont val="Arial"/>
        <family val="2"/>
      </rPr>
      <t>5 m</t>
    </r>
    <r>
      <rPr>
        <b/>
        <vertAlign val="superscript"/>
        <sz val="12"/>
        <rFont val="Arial"/>
        <family val="2"/>
      </rPr>
      <t>2</t>
    </r>
    <r>
      <rPr>
        <vertAlign val="superscript"/>
        <sz val="12"/>
        <rFont val="Arial"/>
        <family val="2"/>
      </rPr>
      <t xml:space="preserve"> </t>
    </r>
    <r>
      <rPr>
        <sz val="12"/>
        <rFont val="Arial"/>
        <family val="2"/>
      </rPr>
      <t>in total area inclusive of glass</t>
    </r>
  </si>
  <si>
    <r>
      <t xml:space="preserve">Allow to decorate metal window up to </t>
    </r>
    <r>
      <rPr>
        <b/>
        <sz val="12"/>
        <rFont val="Arial"/>
        <family val="2"/>
      </rPr>
      <t>6 m</t>
    </r>
    <r>
      <rPr>
        <b/>
        <vertAlign val="superscript"/>
        <sz val="12"/>
        <rFont val="Arial"/>
        <family val="2"/>
      </rPr>
      <t>2</t>
    </r>
    <r>
      <rPr>
        <vertAlign val="superscript"/>
        <sz val="12"/>
        <rFont val="Arial"/>
        <family val="2"/>
      </rPr>
      <t xml:space="preserve"> </t>
    </r>
    <r>
      <rPr>
        <sz val="12"/>
        <rFont val="Arial"/>
        <family val="2"/>
      </rPr>
      <t>in total area inclusive of glass</t>
    </r>
  </si>
  <si>
    <t xml:space="preserve">Decoration of Timber Gate/doors (Size  2400mm x 2400mm) and frame </t>
  </si>
  <si>
    <t>Decoration of Metal Roller Shutter doors(Size  2400mm x 2400mm) and frame</t>
  </si>
  <si>
    <t>Allow to take carefully up existing thermoplastic flooring, make good to floor surface as required and remove debris from site</t>
  </si>
  <si>
    <t>Allow to take carefully up existing quarry tiled flooring(12.5mm thick tiles), make good to floor surface as required and remove debris from site</t>
  </si>
  <si>
    <t>Provide and lay new self levelling compound to from new level base for new marnolium floor tiles.</t>
  </si>
  <si>
    <t>Provide and lay new marnolium (linoleum) floor tiles on new self levelling compound, allow to fit flush with existing flooring etc. to manufacturers recommendations.</t>
  </si>
  <si>
    <t>Provide and lay new quarry anti slip quarry tiles 12.5mm thick on 10mm bed of cement mortar(1:3 mix) pointing and jointing in cement mortar (1:3 mix) straight joints both ways</t>
  </si>
  <si>
    <r>
      <t>40m</t>
    </r>
    <r>
      <rPr>
        <vertAlign val="superscript"/>
        <sz val="11"/>
        <color indexed="8"/>
        <rFont val="Arial"/>
        <family val="2"/>
      </rPr>
      <t>2</t>
    </r>
    <r>
      <rPr>
        <sz val="11"/>
        <color indexed="8"/>
        <rFont val="Arial"/>
        <family val="2"/>
      </rPr>
      <t xml:space="preserve"> to 50m</t>
    </r>
    <r>
      <rPr>
        <vertAlign val="superscript"/>
        <sz val="11"/>
        <color indexed="8"/>
        <rFont val="Arial"/>
        <family val="2"/>
      </rPr>
      <t>2</t>
    </r>
    <r>
      <rPr>
        <sz val="11"/>
        <color indexed="8"/>
        <rFont val="Arial"/>
        <family val="2"/>
      </rPr>
      <t xml:space="preserve"> G.F. floor area</t>
    </r>
  </si>
  <si>
    <r>
      <t>30m</t>
    </r>
    <r>
      <rPr>
        <vertAlign val="superscript"/>
        <sz val="11"/>
        <color indexed="8"/>
        <rFont val="Arial"/>
        <family val="2"/>
      </rPr>
      <t>2</t>
    </r>
    <r>
      <rPr>
        <sz val="11"/>
        <color indexed="8"/>
        <rFont val="Arial"/>
        <family val="2"/>
      </rPr>
      <t xml:space="preserve"> to 40m</t>
    </r>
    <r>
      <rPr>
        <vertAlign val="superscript"/>
        <sz val="11"/>
        <color indexed="8"/>
        <rFont val="Arial"/>
        <family val="2"/>
      </rPr>
      <t>2</t>
    </r>
    <r>
      <rPr>
        <sz val="11"/>
        <color indexed="8"/>
        <rFont val="Arial"/>
        <family val="2"/>
      </rPr>
      <t xml:space="preserve"> G.F. floor area</t>
    </r>
  </si>
  <si>
    <r>
      <t>20m</t>
    </r>
    <r>
      <rPr>
        <vertAlign val="superscript"/>
        <sz val="11"/>
        <color indexed="8"/>
        <rFont val="Arial"/>
        <family val="2"/>
      </rPr>
      <t>2</t>
    </r>
    <r>
      <rPr>
        <sz val="11"/>
        <color indexed="8"/>
        <rFont val="Arial"/>
        <family val="2"/>
      </rPr>
      <t xml:space="preserve"> to 30m</t>
    </r>
    <r>
      <rPr>
        <vertAlign val="superscript"/>
        <sz val="11"/>
        <color indexed="8"/>
        <rFont val="Arial"/>
        <family val="2"/>
      </rPr>
      <t>2</t>
    </r>
    <r>
      <rPr>
        <sz val="11"/>
        <color indexed="8"/>
        <rFont val="Arial"/>
        <family val="2"/>
      </rPr>
      <t xml:space="preserve"> G.F. floor area</t>
    </r>
  </si>
  <si>
    <r>
      <t>Up to 20m</t>
    </r>
    <r>
      <rPr>
        <vertAlign val="superscript"/>
        <sz val="11"/>
        <color indexed="8"/>
        <rFont val="Arial"/>
        <family val="2"/>
      </rPr>
      <t>2</t>
    </r>
    <r>
      <rPr>
        <sz val="11"/>
        <color indexed="8"/>
        <rFont val="Arial"/>
        <family val="2"/>
      </rPr>
      <t xml:space="preserve"> G.F floor area</t>
    </r>
  </si>
  <si>
    <t>Schedule of Rates for Painting of Various Properties</t>
  </si>
  <si>
    <t>(To be read in conjunction with M60.130A, 130B, 160B, 160C and 170 of the preambles)</t>
  </si>
  <si>
    <t>`</t>
  </si>
  <si>
    <t>Internal Walls and Ceilings</t>
  </si>
  <si>
    <t>Decoration of Existing Timber Doors and Frames (M60.130)</t>
  </si>
  <si>
    <t>Decoration of Existing Metal Doors and Frames (M60.130B)</t>
  </si>
  <si>
    <t>Metal Rails and Fencing (M60.130B)</t>
  </si>
  <si>
    <t>Preparation of Balcony, Handrails and Fencing (M60.130A)</t>
  </si>
  <si>
    <t>Preparation of Balcony, Handrails and Fencing (M60.130B)</t>
  </si>
  <si>
    <t>Decoration of  Metal Windows (M60.130B)</t>
  </si>
  <si>
    <t>Decoration of  Internal Timber (M60.130)</t>
  </si>
  <si>
    <t>Item</t>
  </si>
  <si>
    <t xml:space="preserve">Exceeding 25 total length </t>
  </si>
  <si>
    <t>5 - 25m total length</t>
  </si>
  <si>
    <t>1- 5m total length</t>
  </si>
  <si>
    <t>less than 1m in length</t>
  </si>
  <si>
    <t>M</t>
  </si>
  <si>
    <t>Decs to External Walls of Industrial Units</t>
  </si>
  <si>
    <r>
      <t>M</t>
    </r>
    <r>
      <rPr>
        <vertAlign val="superscript"/>
        <sz val="12"/>
        <color indexed="10"/>
        <rFont val="Arial"/>
        <family val="2"/>
      </rPr>
      <t>2</t>
    </r>
  </si>
  <si>
    <t>Summary of Additional Items for Internal Decoration (Items 600 - 760 Inclusive)</t>
  </si>
  <si>
    <t>Wash down (C40)</t>
  </si>
  <si>
    <t>Preparation (C41)</t>
  </si>
  <si>
    <t>Decoration of Panel areas (M60.170) (M60.130B)</t>
  </si>
  <si>
    <r>
      <t xml:space="preserve">Extra over Emulsion Paint for Finishing Coat only of Fire Retardant Coatings to previously decorated Internal Walls and Ceilings, In Staircase Areas as </t>
    </r>
    <r>
      <rPr>
        <b/>
        <sz val="12"/>
        <rFont val="Arial"/>
        <family val="2"/>
      </rPr>
      <t>(M60.130C)</t>
    </r>
  </si>
  <si>
    <r>
      <t xml:space="preserve">Extra over Emulsion Paint for Full scope of Fire Retardant Coatings to previously decorated Internal Walls and Ceilings as </t>
    </r>
    <r>
      <rPr>
        <b/>
        <sz val="12"/>
        <rFont val="Arial"/>
        <family val="2"/>
      </rPr>
      <t>(M60.130C)</t>
    </r>
  </si>
  <si>
    <r>
      <t xml:space="preserve">Extra over Emulsion Paint Full scope of Fire Coatings to previously decorated Internal Walls and Ceilings, In Staricase Areas as </t>
    </r>
    <r>
      <rPr>
        <b/>
        <sz val="12"/>
        <rFont val="Arial"/>
        <family val="2"/>
      </rPr>
      <t>(M60.130C)</t>
    </r>
  </si>
  <si>
    <t>Allow to decorate timber architraves, linings and skirtings ne 150mm girth</t>
  </si>
  <si>
    <t>Extra over costs for Rough Cast Applying Decorations to Rough Cast Masonry</t>
  </si>
  <si>
    <r>
      <t>1m</t>
    </r>
    <r>
      <rPr>
        <vertAlign val="superscript"/>
        <sz val="12"/>
        <color indexed="10"/>
        <rFont val="Arial"/>
        <family val="2"/>
      </rPr>
      <t>2</t>
    </r>
    <r>
      <rPr>
        <sz val="12"/>
        <color indexed="10"/>
        <rFont val="Arial"/>
        <family val="2"/>
      </rPr>
      <t xml:space="preserve"> to 5m</t>
    </r>
    <r>
      <rPr>
        <vertAlign val="superscript"/>
        <sz val="12"/>
        <color indexed="10"/>
        <rFont val="Arial"/>
        <family val="2"/>
      </rPr>
      <t>2</t>
    </r>
    <r>
      <rPr>
        <sz val="12"/>
        <color indexed="10"/>
        <rFont val="Arial"/>
        <family val="2"/>
      </rPr>
      <t xml:space="preserve"> area</t>
    </r>
  </si>
  <si>
    <r>
      <t>M</t>
    </r>
    <r>
      <rPr>
        <vertAlign val="superscript"/>
        <sz val="12"/>
        <color indexed="8"/>
        <rFont val="Arial"/>
        <family val="2"/>
      </rPr>
      <t>2</t>
    </r>
  </si>
  <si>
    <r>
      <t>20m</t>
    </r>
    <r>
      <rPr>
        <vertAlign val="superscript"/>
        <sz val="12"/>
        <color indexed="10"/>
        <rFont val="Arial"/>
        <family val="2"/>
      </rPr>
      <t>2</t>
    </r>
    <r>
      <rPr>
        <sz val="12"/>
        <color indexed="10"/>
        <rFont val="Arial"/>
        <family val="2"/>
      </rPr>
      <t xml:space="preserve"> to 50m</t>
    </r>
    <r>
      <rPr>
        <vertAlign val="superscript"/>
        <sz val="12"/>
        <color indexed="10"/>
        <rFont val="Arial"/>
        <family val="2"/>
      </rPr>
      <t>2</t>
    </r>
    <r>
      <rPr>
        <sz val="12"/>
        <color indexed="10"/>
        <rFont val="Arial"/>
        <family val="2"/>
      </rPr>
      <t xml:space="preserve"> area</t>
    </r>
  </si>
  <si>
    <t>Extra over for an additional coat to Rough Cast Masonry  Decorations to Rough Cast Masonry</t>
  </si>
  <si>
    <t xml:space="preserve">E/O to apply stabilizing Primer to all masonry areas </t>
  </si>
  <si>
    <t xml:space="preserve">(NB - Items 564 - 599 not used) </t>
  </si>
  <si>
    <t>External Decoration Additional items (Items 400 - 563 Inclusive)</t>
  </si>
  <si>
    <t>Render to Rough Cast Masonry</t>
  </si>
  <si>
    <r>
      <t>1m</t>
    </r>
    <r>
      <rPr>
        <vertAlign val="superscript"/>
        <sz val="12"/>
        <color indexed="8"/>
        <rFont val="Arial"/>
        <family val="2"/>
      </rPr>
      <t>2</t>
    </r>
    <r>
      <rPr>
        <sz val="12"/>
        <color indexed="8"/>
        <rFont val="Arial"/>
        <family val="2"/>
      </rPr>
      <t xml:space="preserve"> to 5m</t>
    </r>
    <r>
      <rPr>
        <vertAlign val="superscript"/>
        <sz val="12"/>
        <color indexed="8"/>
        <rFont val="Arial"/>
        <family val="2"/>
      </rPr>
      <t>2</t>
    </r>
    <r>
      <rPr>
        <sz val="12"/>
        <color indexed="8"/>
        <rFont val="Arial"/>
        <family val="2"/>
      </rPr>
      <t xml:space="preserve"> area</t>
    </r>
  </si>
  <si>
    <r>
      <t>5m</t>
    </r>
    <r>
      <rPr>
        <vertAlign val="superscript"/>
        <sz val="12"/>
        <color indexed="8"/>
        <rFont val="Arial"/>
        <family val="2"/>
      </rPr>
      <t>2</t>
    </r>
    <r>
      <rPr>
        <sz val="12"/>
        <color indexed="8"/>
        <rFont val="Arial"/>
        <family val="2"/>
      </rPr>
      <t xml:space="preserve"> to 20m</t>
    </r>
    <r>
      <rPr>
        <vertAlign val="superscript"/>
        <sz val="12"/>
        <color indexed="8"/>
        <rFont val="Arial"/>
        <family val="2"/>
      </rPr>
      <t>2</t>
    </r>
    <r>
      <rPr>
        <sz val="12"/>
        <color indexed="8"/>
        <rFont val="Arial"/>
        <family val="2"/>
      </rPr>
      <t xml:space="preserve"> area</t>
    </r>
  </si>
  <si>
    <r>
      <t>20m</t>
    </r>
    <r>
      <rPr>
        <vertAlign val="superscript"/>
        <sz val="12"/>
        <color indexed="8"/>
        <rFont val="Arial"/>
        <family val="2"/>
      </rPr>
      <t>2</t>
    </r>
    <r>
      <rPr>
        <sz val="12"/>
        <color indexed="8"/>
        <rFont val="Arial"/>
        <family val="2"/>
      </rPr>
      <t xml:space="preserve"> to 50m</t>
    </r>
    <r>
      <rPr>
        <vertAlign val="superscript"/>
        <sz val="12"/>
        <color indexed="8"/>
        <rFont val="Arial"/>
        <family val="2"/>
      </rPr>
      <t>2</t>
    </r>
    <r>
      <rPr>
        <sz val="12"/>
        <color indexed="8"/>
        <rFont val="Arial"/>
        <family val="2"/>
      </rPr>
      <t xml:space="preserve"> area</t>
    </r>
  </si>
  <si>
    <r>
      <t>over</t>
    </r>
    <r>
      <rPr>
        <sz val="12"/>
        <color indexed="10"/>
        <rFont val="Arial"/>
        <family val="2"/>
      </rPr>
      <t xml:space="preserve"> </t>
    </r>
    <r>
      <rPr>
        <sz val="12"/>
        <color indexed="8"/>
        <rFont val="Arial"/>
        <family val="2"/>
      </rPr>
      <t>50m</t>
    </r>
    <r>
      <rPr>
        <vertAlign val="superscript"/>
        <sz val="12"/>
        <color indexed="8"/>
        <rFont val="Arial"/>
        <family val="2"/>
      </rPr>
      <t>2</t>
    </r>
    <r>
      <rPr>
        <sz val="12"/>
        <color indexed="8"/>
        <rFont val="Arial"/>
        <family val="2"/>
      </rPr>
      <t xml:space="preserve"> area</t>
    </r>
  </si>
  <si>
    <r>
      <t>M</t>
    </r>
    <r>
      <rPr>
        <vertAlign val="superscript"/>
        <sz val="12"/>
        <color indexed="8"/>
        <rFont val="Arial"/>
        <family val="2"/>
      </rPr>
      <t>2</t>
    </r>
  </si>
  <si>
    <r>
      <t>over 50m</t>
    </r>
    <r>
      <rPr>
        <vertAlign val="superscript"/>
        <sz val="12"/>
        <color indexed="8"/>
        <rFont val="Arial"/>
        <family val="2"/>
      </rPr>
      <t>2</t>
    </r>
    <r>
      <rPr>
        <sz val="12"/>
        <color indexed="8"/>
        <rFont val="Arial"/>
        <family val="2"/>
      </rPr>
      <t xml:space="preserve"> area</t>
    </r>
  </si>
  <si>
    <r>
      <t xml:space="preserve">Emulsion Paint </t>
    </r>
    <r>
      <rPr>
        <b/>
        <sz val="12"/>
        <color indexed="8"/>
        <rFont val="Arial"/>
        <family val="2"/>
      </rPr>
      <t>(as M60.110B)</t>
    </r>
    <r>
      <rPr>
        <sz val="12"/>
        <color indexed="8"/>
        <rFont val="Arial"/>
        <family val="2"/>
      </rPr>
      <t xml:space="preserve">  to previously decorated Walls</t>
    </r>
  </si>
  <si>
    <r>
      <t>Up to 1m</t>
    </r>
    <r>
      <rPr>
        <vertAlign val="superscript"/>
        <sz val="12"/>
        <color indexed="8"/>
        <rFont val="Arial"/>
        <family val="2"/>
      </rPr>
      <t>2</t>
    </r>
    <r>
      <rPr>
        <sz val="12"/>
        <color indexed="8"/>
        <rFont val="Arial"/>
        <family val="2"/>
      </rPr>
      <t xml:space="preserve">  area</t>
    </r>
  </si>
  <si>
    <r>
      <t>Over 20m</t>
    </r>
    <r>
      <rPr>
        <vertAlign val="superscript"/>
        <sz val="12"/>
        <color indexed="8"/>
        <rFont val="Arial"/>
        <family val="2"/>
      </rPr>
      <t>2</t>
    </r>
    <r>
      <rPr>
        <sz val="12"/>
        <color indexed="8"/>
        <rFont val="Arial"/>
        <family val="2"/>
      </rPr>
      <t xml:space="preserve">  area</t>
    </r>
  </si>
  <si>
    <r>
      <t>Emulsion Paint</t>
    </r>
    <r>
      <rPr>
        <b/>
        <sz val="12"/>
        <color indexed="8"/>
        <rFont val="Arial"/>
        <family val="2"/>
      </rPr>
      <t xml:space="preserve"> (as M60.110C)</t>
    </r>
    <r>
      <rPr>
        <sz val="12"/>
        <color indexed="8"/>
        <rFont val="Arial"/>
        <family val="2"/>
      </rPr>
      <t xml:space="preserve">  to previously decorated Ceilings</t>
    </r>
  </si>
  <si>
    <t>Page 1</t>
  </si>
  <si>
    <t>Page 2</t>
  </si>
  <si>
    <t>Page 3</t>
  </si>
  <si>
    <t>Page 4</t>
  </si>
  <si>
    <t>Page 5</t>
  </si>
  <si>
    <t>Page 6</t>
  </si>
  <si>
    <t>Page 7</t>
  </si>
  <si>
    <t>Page 8</t>
  </si>
  <si>
    <t>Page 10</t>
  </si>
  <si>
    <t>Page 9</t>
  </si>
  <si>
    <t>Page 11</t>
  </si>
  <si>
    <t>Page 12</t>
  </si>
  <si>
    <t>Page 13</t>
  </si>
  <si>
    <t>Page 14</t>
  </si>
  <si>
    <t>Page 15</t>
  </si>
  <si>
    <t>Page 16</t>
  </si>
  <si>
    <t>Page 17</t>
  </si>
  <si>
    <t>Page 18</t>
  </si>
  <si>
    <t>Page 19</t>
  </si>
  <si>
    <t>Page 20</t>
  </si>
  <si>
    <t>Page 21</t>
  </si>
  <si>
    <t>SECTION 6.1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</si>
</sst>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64">
    <font>
      <sz val="12"/>
      <name val="Arial"/>
      <family val="2"/>
    </font>
    <font>
      <sz val="10"/>
      <name val="Arial"/>
      <family val="0"/>
    </font>
    <font>
      <b/>
      <sz val="12"/>
      <name val="Arial"/>
      <family val="2"/>
    </font>
    <font>
      <sz val="12"/>
      <color indexed="15"/>
      <name val="Arial"/>
      <family val="2"/>
    </font>
    <font>
      <b/>
      <u val="single"/>
      <sz val="11"/>
      <color indexed="8"/>
      <name val="Arial"/>
      <family val="2"/>
    </font>
    <font>
      <b/>
      <sz val="11"/>
      <color indexed="8"/>
      <name val="Arial"/>
      <family val="2"/>
    </font>
    <font>
      <vertAlign val="superscript"/>
      <sz val="11"/>
      <color indexed="8"/>
      <name val="Arial"/>
      <family val="2"/>
    </font>
    <font>
      <sz val="11"/>
      <color indexed="8"/>
      <name val="Arial"/>
      <family val="2"/>
    </font>
    <font>
      <sz val="12"/>
      <color indexed="10"/>
      <name val="Arial"/>
      <family val="2"/>
    </font>
    <font>
      <b/>
      <sz val="12"/>
      <color indexed="10"/>
      <name val="Arial"/>
      <family val="2"/>
    </font>
    <font>
      <b/>
      <sz val="12"/>
      <color indexed="8"/>
      <name val="Arial"/>
      <family val="2"/>
    </font>
    <font>
      <b/>
      <u val="single"/>
      <sz val="16"/>
      <color indexed="8"/>
      <name val="Arial"/>
      <family val="2"/>
    </font>
    <font>
      <b/>
      <sz val="7"/>
      <color indexed="8"/>
      <name val="Times New Roman"/>
      <family val="1"/>
    </font>
    <font>
      <b/>
      <vertAlign val="superscript"/>
      <sz val="12"/>
      <color indexed="8"/>
      <name val="Arial"/>
      <family val="2"/>
    </font>
    <font>
      <sz val="12"/>
      <color indexed="8"/>
      <name val="Arial"/>
      <family val="2"/>
    </font>
    <font>
      <b/>
      <u val="single"/>
      <sz val="12"/>
      <name val="Arial"/>
      <family val="2"/>
    </font>
    <font>
      <b/>
      <sz val="12"/>
      <color indexed="53"/>
      <name val="Arial"/>
      <family val="2"/>
    </font>
    <font>
      <b/>
      <sz val="12"/>
      <color indexed="15"/>
      <name val="Arial"/>
      <family val="2"/>
    </font>
    <font>
      <strike/>
      <sz val="12"/>
      <color indexed="15"/>
      <name val="Arial"/>
      <family val="2"/>
    </font>
    <font>
      <b/>
      <strike/>
      <sz val="12"/>
      <color indexed="10"/>
      <name val="Arial"/>
      <family val="2"/>
    </font>
    <font>
      <strike/>
      <sz val="12"/>
      <color indexed="10"/>
      <name val="Arial"/>
      <family val="2"/>
    </font>
    <font>
      <b/>
      <vertAlign val="superscript"/>
      <sz val="12"/>
      <name val="Arial"/>
      <family val="2"/>
    </font>
    <font>
      <vertAlign val="superscript"/>
      <sz val="12"/>
      <name val="Arial"/>
      <family val="2"/>
    </font>
    <font>
      <b/>
      <u val="single"/>
      <sz val="12"/>
      <color indexed="8"/>
      <name val="Arial"/>
      <family val="2"/>
    </font>
    <font>
      <b/>
      <u val="single"/>
      <sz val="14"/>
      <name val="Arial"/>
      <family val="2"/>
    </font>
    <font>
      <vertAlign val="superscript"/>
      <sz val="12"/>
      <color indexed="10"/>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30"/>
      <name val="Arial"/>
      <family val="2"/>
    </font>
    <font>
      <b/>
      <u val="single"/>
      <sz val="14"/>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FF0000"/>
      <name val="Arial"/>
      <family val="2"/>
    </font>
    <font>
      <sz val="12"/>
      <color rgb="FF0070C0"/>
      <name val="Arial"/>
      <family val="2"/>
    </font>
    <font>
      <b/>
      <u val="single"/>
      <sz val="12"/>
      <color theme="1"/>
      <name val="Arial"/>
      <family val="2"/>
    </font>
    <font>
      <b/>
      <u val="single"/>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5">
    <xf numFmtId="0" fontId="0" fillId="0" borderId="0" xfId="0" applyAlignment="1">
      <alignment/>
    </xf>
    <xf numFmtId="0" fontId="0" fillId="0" borderId="0" xfId="0" applyAlignment="1">
      <alignment horizontal="left"/>
    </xf>
    <xf numFmtId="2" fontId="2" fillId="0" borderId="0" xfId="0" applyNumberFormat="1" applyFont="1" applyAlignment="1">
      <alignment horizontal="center" wrapText="1"/>
    </xf>
    <xf numFmtId="2" fontId="2" fillId="0" borderId="0" xfId="0" applyNumberFormat="1" applyFont="1" applyAlignment="1">
      <alignment horizontal="center"/>
    </xf>
    <xf numFmtId="0" fontId="3" fillId="0" borderId="0" xfId="0" applyFont="1" applyAlignment="1">
      <alignment/>
    </xf>
    <xf numFmtId="17" fontId="0" fillId="0" borderId="0" xfId="0" applyNumberFormat="1" applyAlignment="1">
      <alignment/>
    </xf>
    <xf numFmtId="2" fontId="0" fillId="0" borderId="0" xfId="0" applyNumberFormat="1" applyAlignment="1">
      <alignment horizontal="center" wrapText="1"/>
    </xf>
    <xf numFmtId="10" fontId="0" fillId="0" borderId="0" xfId="0" applyNumberFormat="1" applyAlignment="1">
      <alignment horizontal="center"/>
    </xf>
    <xf numFmtId="2" fontId="0" fillId="0" borderId="0" xfId="0" applyNumberFormat="1" applyAlignment="1">
      <alignment horizontal="center"/>
    </xf>
    <xf numFmtId="17" fontId="2" fillId="0" borderId="0" xfId="0" applyNumberFormat="1" applyFont="1" applyAlignment="1">
      <alignment/>
    </xf>
    <xf numFmtId="10" fontId="2" fillId="0" borderId="0" xfId="0" applyNumberFormat="1" applyFont="1" applyAlignment="1">
      <alignment horizontal="center"/>
    </xf>
    <xf numFmtId="0" fontId="7" fillId="0" borderId="0" xfId="0" applyFont="1" applyAlignment="1">
      <alignment horizontal="left"/>
    </xf>
    <xf numFmtId="0" fontId="7" fillId="0" borderId="0" xfId="0" applyFont="1" applyAlignment="1">
      <alignment/>
    </xf>
    <xf numFmtId="2" fontId="9" fillId="0" borderId="0" xfId="0" applyNumberFormat="1" applyFont="1" applyAlignment="1">
      <alignment horizontal="center"/>
    </xf>
    <xf numFmtId="2" fontId="14" fillId="0" borderId="0" xfId="0" applyNumberFormat="1" applyFont="1" applyAlignment="1">
      <alignment horizontal="center"/>
    </xf>
    <xf numFmtId="0" fontId="0" fillId="0" borderId="0" xfId="0" applyFont="1" applyAlignment="1">
      <alignment horizontal="left" vertical="top" wrapText="1"/>
    </xf>
    <xf numFmtId="0" fontId="0" fillId="0" borderId="0" xfId="0" applyFont="1" applyAlignment="1">
      <alignment vertical="top" wrapText="1"/>
    </xf>
    <xf numFmtId="2" fontId="0" fillId="0" borderId="0" xfId="0" applyNumberFormat="1" applyFont="1" applyAlignment="1">
      <alignment horizontal="center" vertical="top" wrapText="1"/>
    </xf>
    <xf numFmtId="0" fontId="15" fillId="0" borderId="0" xfId="0" applyFont="1" applyAlignment="1">
      <alignment horizontal="left" vertical="top" wrapText="1"/>
    </xf>
    <xf numFmtId="0" fontId="2" fillId="0" borderId="0" xfId="0" applyFont="1" applyAlignment="1">
      <alignment horizontal="center" wrapText="1"/>
    </xf>
    <xf numFmtId="2" fontId="16" fillId="0" borderId="0" xfId="0" applyNumberFormat="1" applyFont="1" applyAlignment="1">
      <alignment horizontal="center" wrapText="1"/>
    </xf>
    <xf numFmtId="2" fontId="17" fillId="0" borderId="0" xfId="0" applyNumberFormat="1" applyFont="1" applyAlignment="1">
      <alignment horizontal="center" wrapText="1"/>
    </xf>
    <xf numFmtId="0" fontId="0" fillId="0" borderId="0" xfId="0" applyFont="1" applyBorder="1" applyAlignment="1">
      <alignment horizontal="left" wrapText="1"/>
    </xf>
    <xf numFmtId="0" fontId="0" fillId="0" borderId="0" xfId="0" applyFont="1" applyBorder="1" applyAlignment="1">
      <alignment horizontal="center"/>
    </xf>
    <xf numFmtId="2" fontId="0" fillId="0" borderId="0" xfId="0" applyNumberFormat="1" applyFont="1" applyBorder="1" applyAlignment="1">
      <alignment horizontal="center"/>
    </xf>
    <xf numFmtId="2" fontId="0" fillId="0" borderId="0" xfId="0" applyNumberFormat="1" applyFont="1" applyAlignment="1">
      <alignment horizontal="center"/>
    </xf>
    <xf numFmtId="2" fontId="2" fillId="0" borderId="0" xfId="0" applyNumberFormat="1" applyFont="1" applyBorder="1" applyAlignment="1">
      <alignment horizontal="center" wrapText="1"/>
    </xf>
    <xf numFmtId="0" fontId="0" fillId="0" borderId="0" xfId="0" applyFont="1" applyAlignment="1">
      <alignment horizontal="left" wrapText="1"/>
    </xf>
    <xf numFmtId="0" fontId="0" fillId="0" borderId="0" xfId="0" applyFont="1" applyAlignment="1">
      <alignment horizontal="center"/>
    </xf>
    <xf numFmtId="0" fontId="15" fillId="0" borderId="0" xfId="0" applyFont="1" applyAlignment="1">
      <alignment horizontal="left" wrapText="1"/>
    </xf>
    <xf numFmtId="0" fontId="0" fillId="0" borderId="0" xfId="0" applyFont="1" applyAlignment="1">
      <alignment wrapText="1"/>
    </xf>
    <xf numFmtId="2" fontId="0" fillId="0" borderId="0" xfId="0" applyNumberFormat="1" applyFont="1" applyAlignment="1">
      <alignment horizontal="center" wrapText="1"/>
    </xf>
    <xf numFmtId="0" fontId="0" fillId="0" borderId="0" xfId="0" applyFont="1" applyBorder="1" applyAlignment="1">
      <alignment wrapText="1"/>
    </xf>
    <xf numFmtId="0" fontId="18" fillId="0" borderId="0" xfId="0" applyFont="1" applyAlignment="1">
      <alignment/>
    </xf>
    <xf numFmtId="0" fontId="20" fillId="0" borderId="0" xfId="0" applyFont="1" applyAlignment="1">
      <alignment horizontal="left" wrapText="1"/>
    </xf>
    <xf numFmtId="0" fontId="20" fillId="0" borderId="0" xfId="0" applyFont="1" applyAlignment="1">
      <alignment wrapText="1"/>
    </xf>
    <xf numFmtId="2" fontId="20" fillId="0" borderId="0" xfId="0" applyNumberFormat="1" applyFont="1" applyAlignment="1">
      <alignment horizontal="center"/>
    </xf>
    <xf numFmtId="2" fontId="0" fillId="0" borderId="0" xfId="0" applyNumberFormat="1" applyFont="1" applyAlignment="1">
      <alignment horizontal="center" vertical="top"/>
    </xf>
    <xf numFmtId="2" fontId="20" fillId="0" borderId="0" xfId="0" applyNumberFormat="1" applyFont="1" applyAlignment="1">
      <alignment horizontal="center" vertical="top"/>
    </xf>
    <xf numFmtId="0" fontId="2" fillId="0" borderId="0" xfId="0" applyFont="1" applyAlignment="1">
      <alignment horizontal="center"/>
    </xf>
    <xf numFmtId="0" fontId="2" fillId="0" borderId="0" xfId="0" applyFont="1" applyAlignment="1">
      <alignment wrapText="1"/>
    </xf>
    <xf numFmtId="2" fontId="8" fillId="0" borderId="0" xfId="0" applyNumberFormat="1" applyFont="1" applyAlignment="1">
      <alignment horizontal="center" wrapText="1"/>
    </xf>
    <xf numFmtId="2" fontId="8" fillId="0" borderId="0" xfId="0" applyNumberFormat="1" applyFont="1" applyAlignment="1">
      <alignment horizontal="left"/>
    </xf>
    <xf numFmtId="0" fontId="19" fillId="0" borderId="0" xfId="0" applyFont="1" applyAlignment="1">
      <alignment horizontal="center"/>
    </xf>
    <xf numFmtId="0" fontId="0" fillId="0" borderId="0" xfId="0" applyFont="1" applyAlignment="1">
      <alignment/>
    </xf>
    <xf numFmtId="0" fontId="0" fillId="0" borderId="0" xfId="0" applyFont="1" applyAlignment="1">
      <alignment horizontal="left"/>
    </xf>
    <xf numFmtId="2" fontId="2" fillId="0" borderId="0" xfId="0" applyNumberFormat="1" applyFont="1" applyAlignment="1">
      <alignment horizontal="center" vertical="top" wrapText="1"/>
    </xf>
    <xf numFmtId="0" fontId="9" fillId="0" borderId="0" xfId="0" applyFont="1" applyBorder="1" applyAlignment="1">
      <alignment horizontal="center" wrapText="1"/>
    </xf>
    <xf numFmtId="0" fontId="0" fillId="0" borderId="0" xfId="0" applyFont="1" applyAlignment="1">
      <alignment horizontal="center" wrapText="1"/>
    </xf>
    <xf numFmtId="0" fontId="2" fillId="0" borderId="0" xfId="0" applyFont="1" applyAlignment="1">
      <alignment horizontal="center" vertical="top" wrapText="1"/>
    </xf>
    <xf numFmtId="0" fontId="0" fillId="0" borderId="0" xfId="0" applyFont="1" applyAlignment="1">
      <alignment horizontal="center" vertical="top" wrapText="1"/>
    </xf>
    <xf numFmtId="0" fontId="2" fillId="0" borderId="0" xfId="0" applyFont="1" applyAlignment="1">
      <alignment horizontal="left" wrapText="1"/>
    </xf>
    <xf numFmtId="0" fontId="23" fillId="0" borderId="0" xfId="0" applyFont="1" applyAlignment="1">
      <alignment horizontal="left"/>
    </xf>
    <xf numFmtId="0" fontId="9" fillId="0" borderId="0" xfId="0" applyFont="1" applyAlignment="1">
      <alignment horizontal="center" wrapText="1"/>
    </xf>
    <xf numFmtId="0" fontId="9" fillId="0" borderId="0" xfId="0" applyFont="1" applyAlignment="1">
      <alignment horizontal="center"/>
    </xf>
    <xf numFmtId="0" fontId="5" fillId="0" borderId="0" xfId="0" applyFont="1" applyAlignment="1">
      <alignment vertical="top"/>
    </xf>
    <xf numFmtId="4" fontId="0" fillId="0" borderId="0" xfId="0" applyNumberFormat="1" applyAlignment="1">
      <alignment/>
    </xf>
    <xf numFmtId="4" fontId="2" fillId="0" borderId="0" xfId="0" applyNumberFormat="1" applyFont="1" applyAlignment="1">
      <alignment horizontal="center" wrapText="1"/>
    </xf>
    <xf numFmtId="4" fontId="2" fillId="0" borderId="0" xfId="0" applyNumberFormat="1" applyFont="1" applyAlignment="1">
      <alignment horizontal="center"/>
    </xf>
    <xf numFmtId="4" fontId="0" fillId="0" borderId="0" xfId="0" applyNumberFormat="1" applyAlignment="1">
      <alignment horizontal="center" wrapText="1"/>
    </xf>
    <xf numFmtId="4" fontId="0" fillId="0" borderId="0" xfId="0" applyNumberFormat="1" applyAlignment="1">
      <alignment horizontal="center"/>
    </xf>
    <xf numFmtId="4" fontId="0" fillId="0" borderId="0" xfId="0" applyNumberFormat="1" applyFont="1" applyAlignment="1">
      <alignment horizontal="center"/>
    </xf>
    <xf numFmtId="0" fontId="15" fillId="0" borderId="0" xfId="0" applyFont="1" applyBorder="1" applyAlignment="1">
      <alignment vertical="top" wrapText="1"/>
    </xf>
    <xf numFmtId="0" fontId="0" fillId="0" borderId="0" xfId="0" applyFont="1" applyBorder="1" applyAlignment="1">
      <alignment horizontal="right" vertical="top" wrapText="1"/>
    </xf>
    <xf numFmtId="0" fontId="0" fillId="0" borderId="0" xfId="0" applyAlignment="1">
      <alignment wrapText="1"/>
    </xf>
    <xf numFmtId="0" fontId="10"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2" fillId="0" borderId="0" xfId="0" applyFont="1" applyAlignment="1">
      <alignment horizontal="left"/>
    </xf>
    <xf numFmtId="4" fontId="60" fillId="0" borderId="0" xfId="0" applyNumberFormat="1" applyFont="1" applyAlignment="1">
      <alignment/>
    </xf>
    <xf numFmtId="4" fontId="59" fillId="0" borderId="0" xfId="0" applyNumberFormat="1" applyFont="1" applyAlignment="1" quotePrefix="1">
      <alignment/>
    </xf>
    <xf numFmtId="4" fontId="59" fillId="0" borderId="0" xfId="0" applyNumberFormat="1" applyFont="1" applyAlignment="1">
      <alignment/>
    </xf>
    <xf numFmtId="164" fontId="61" fillId="0" borderId="0" xfId="0" applyNumberFormat="1" applyFont="1" applyAlignment="1">
      <alignment/>
    </xf>
    <xf numFmtId="0" fontId="60" fillId="0" borderId="0" xfId="0" applyFont="1" applyAlignment="1">
      <alignment horizontal="center"/>
    </xf>
    <xf numFmtId="0" fontId="59" fillId="0" borderId="0" xfId="0" applyFont="1" applyAlignment="1">
      <alignment horizontal="left" vertical="top" wrapText="1"/>
    </xf>
    <xf numFmtId="0" fontId="59" fillId="0" borderId="0" xfId="0" applyFont="1" applyAlignment="1">
      <alignment/>
    </xf>
    <xf numFmtId="2" fontId="59" fillId="0" borderId="0" xfId="0" applyNumberFormat="1" applyFont="1" applyAlignment="1">
      <alignment horizontal="center" vertical="top" wrapText="1"/>
    </xf>
    <xf numFmtId="4" fontId="60" fillId="0" borderId="0" xfId="0" applyNumberFormat="1" applyFont="1" applyAlignment="1">
      <alignment horizontal="center"/>
    </xf>
    <xf numFmtId="0" fontId="59" fillId="0" borderId="0" xfId="0" applyFont="1" applyAlignment="1">
      <alignment horizontal="left" wrapText="1"/>
    </xf>
    <xf numFmtId="0" fontId="1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60" fillId="0" borderId="0" xfId="0" applyFont="1" applyAlignment="1">
      <alignment horizontal="center" vertical="top" wrapText="1"/>
    </xf>
    <xf numFmtId="0" fontId="4" fillId="0" borderId="0" xfId="0" applyFont="1" applyAlignment="1">
      <alignment horizontal="left" vertical="top"/>
    </xf>
    <xf numFmtId="0" fontId="4" fillId="0" borderId="0" xfId="0" applyFont="1" applyAlignment="1">
      <alignment horizontal="left"/>
    </xf>
    <xf numFmtId="0" fontId="0" fillId="0" borderId="0" xfId="0" applyAlignment="1">
      <alignment/>
    </xf>
    <xf numFmtId="0" fontId="43" fillId="0" borderId="0" xfId="0" applyFont="1" applyAlignment="1">
      <alignment horizontal="left" wrapText="1"/>
    </xf>
    <xf numFmtId="0" fontId="43" fillId="0" borderId="0" xfId="0" applyFont="1" applyAlignment="1">
      <alignment horizontal="left" vertical="top" wrapText="1"/>
    </xf>
    <xf numFmtId="2" fontId="43" fillId="0" borderId="0" xfId="0" applyNumberFormat="1" applyFont="1" applyAlignment="1">
      <alignment horizontal="center" vertical="top" wrapText="1"/>
    </xf>
    <xf numFmtId="0" fontId="58" fillId="0" borderId="0" xfId="0" applyFont="1" applyAlignment="1">
      <alignment horizontal="center" vertical="top" wrapText="1"/>
    </xf>
    <xf numFmtId="0" fontId="43" fillId="0" borderId="0" xfId="0" applyFont="1" applyAlignment="1">
      <alignment/>
    </xf>
    <xf numFmtId="0" fontId="43" fillId="0" borderId="0" xfId="0" applyFont="1" applyAlignment="1">
      <alignment horizontal="center" vertical="top" wrapText="1"/>
    </xf>
    <xf numFmtId="2" fontId="43" fillId="0" borderId="0" xfId="0" applyNumberFormat="1" applyFont="1" applyAlignment="1">
      <alignment horizontal="center"/>
    </xf>
    <xf numFmtId="4" fontId="58" fillId="0" borderId="0" xfId="0" applyNumberFormat="1" applyFont="1" applyAlignment="1">
      <alignment horizontal="center"/>
    </xf>
    <xf numFmtId="0" fontId="58" fillId="0" borderId="0" xfId="0" applyFont="1" applyAlignment="1">
      <alignment horizontal="left"/>
    </xf>
    <xf numFmtId="0" fontId="62" fillId="0" borderId="0" xfId="0" applyFont="1" applyAlignment="1">
      <alignment horizontal="left" vertical="top" wrapText="1"/>
    </xf>
    <xf numFmtId="4" fontId="43" fillId="0" borderId="0" xfId="0" applyNumberFormat="1" applyFont="1" applyAlignment="1">
      <alignment horizontal="center"/>
    </xf>
    <xf numFmtId="0" fontId="43" fillId="0" borderId="0" xfId="0" applyFont="1" applyAlignment="1">
      <alignment horizontal="center"/>
    </xf>
    <xf numFmtId="0" fontId="58" fillId="0" borderId="0" xfId="0" applyFont="1" applyAlignment="1">
      <alignment horizontal="left" wrapText="1"/>
    </xf>
    <xf numFmtId="0" fontId="15" fillId="0" borderId="0" xfId="0" applyFont="1" applyAlignment="1">
      <alignment horizontal="left"/>
    </xf>
    <xf numFmtId="17" fontId="0" fillId="0" borderId="0" xfId="0" applyNumberFormat="1" applyAlignment="1">
      <alignment horizontal="left"/>
    </xf>
    <xf numFmtId="0" fontId="2" fillId="0" borderId="0" xfId="0" applyFont="1" applyAlignment="1">
      <alignment/>
    </xf>
    <xf numFmtId="0" fontId="10" fillId="0" borderId="0" xfId="0" applyFont="1" applyAlignment="1">
      <alignment/>
    </xf>
    <xf numFmtId="0" fontId="0" fillId="0" borderId="0" xfId="0" applyAlignment="1">
      <alignment/>
    </xf>
    <xf numFmtId="0" fontId="12" fillId="0" borderId="0" xfId="0" applyFont="1" applyAlignment="1">
      <alignment/>
    </xf>
    <xf numFmtId="0" fontId="0" fillId="0" borderId="0" xfId="0" applyAlignment="1">
      <alignment/>
    </xf>
    <xf numFmtId="0" fontId="2"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xf>
    <xf numFmtId="2" fontId="0" fillId="0" borderId="0" xfId="0" applyNumberFormat="1" applyFont="1" applyBorder="1" applyAlignment="1">
      <alignment horizontal="center"/>
    </xf>
    <xf numFmtId="0" fontId="9" fillId="0" borderId="0" xfId="0" applyFont="1" applyBorder="1" applyAlignment="1">
      <alignment horizontal="center" wrapText="1"/>
    </xf>
    <xf numFmtId="2" fontId="2" fillId="0" borderId="0" xfId="0" applyNumberFormat="1" applyFont="1" applyBorder="1" applyAlignment="1">
      <alignment horizontal="center" wrapText="1"/>
    </xf>
    <xf numFmtId="0" fontId="0" fillId="0" borderId="0" xfId="0" applyFont="1" applyBorder="1" applyAlignment="1">
      <alignment wrapText="1"/>
    </xf>
    <xf numFmtId="2" fontId="16" fillId="0" borderId="0" xfId="0" applyNumberFormat="1" applyFont="1" applyBorder="1" applyAlignment="1">
      <alignment horizontal="center" wrapText="1"/>
    </xf>
    <xf numFmtId="0" fontId="24" fillId="0" borderId="0" xfId="0" applyFont="1" applyBorder="1" applyAlignment="1">
      <alignment/>
    </xf>
    <xf numFmtId="0" fontId="0" fillId="0" borderId="0" xfId="0" applyFont="1" applyBorder="1" applyAlignment="1">
      <alignment vertical="top" wrapText="1"/>
    </xf>
    <xf numFmtId="0" fontId="63" fillId="0" borderId="0" xfId="0" applyFont="1" applyBorder="1" applyAlignment="1">
      <alignment/>
    </xf>
    <xf numFmtId="0" fontId="58" fillId="0" borderId="0" xfId="0" applyFont="1" applyAlignment="1">
      <alignment/>
    </xf>
    <xf numFmtId="0" fontId="43" fillId="0" borderId="0" xfId="0" applyFont="1" applyAlignment="1">
      <alignment/>
    </xf>
    <xf numFmtId="0" fontId="0" fillId="0" borderId="0" xfId="0" applyBorder="1" applyAlignment="1">
      <alignment vertical="top" wrapText="1"/>
    </xf>
    <xf numFmtId="0" fontId="15" fillId="0" borderId="0" xfId="0" applyFont="1" applyBorder="1" applyAlignment="1">
      <alignment vertical="top" wrapText="1"/>
    </xf>
    <xf numFmtId="0" fontId="0" fillId="0" borderId="0" xfId="0" applyFont="1" applyBorder="1" applyAlignment="1">
      <alignment horizontal="left" vertical="top" wrapText="1"/>
    </xf>
    <xf numFmtId="0" fontId="23"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8"/>
  <sheetViews>
    <sheetView tabSelected="1" view="pageBreakPreview" zoomScale="75" zoomScaleNormal="75" zoomScaleSheetLayoutView="75" zoomScalePageLayoutView="0" workbookViewId="0" topLeftCell="A901">
      <selection activeCell="C1297" sqref="C1297"/>
    </sheetView>
  </sheetViews>
  <sheetFormatPr defaultColWidth="8.88671875" defaultRowHeight="15"/>
  <cols>
    <col min="1" max="1" width="4.6640625" style="0" customWidth="1"/>
    <col min="2" max="2" width="5.5546875" style="39" customWidth="1"/>
    <col min="3" max="3" width="24.99609375" style="1" customWidth="1"/>
    <col min="5" max="5" width="11.77734375" style="8" hidden="1" customWidth="1"/>
    <col min="6" max="6" width="9.99609375" style="8" hidden="1" customWidth="1"/>
    <col min="7" max="7" width="13.10546875" style="60" customWidth="1"/>
    <col min="8" max="8" width="8.88671875" style="56" customWidth="1"/>
    <col min="9" max="9" width="11.5546875" style="4" customWidth="1"/>
    <col min="10" max="10" width="11.5546875" style="0" customWidth="1"/>
    <col min="16" max="16" width="29.4453125" style="0" customWidth="1"/>
  </cols>
  <sheetData>
    <row r="1" spans="5:7" ht="30.75">
      <c r="E1" s="2" t="s">
        <v>34</v>
      </c>
      <c r="F1" s="3" t="s">
        <v>35</v>
      </c>
      <c r="G1" s="57"/>
    </row>
    <row r="2" spans="2:7" ht="15">
      <c r="B2" s="79" t="s">
        <v>710</v>
      </c>
      <c r="D2" s="5"/>
      <c r="E2" s="6"/>
      <c r="F2" s="7">
        <v>0.014</v>
      </c>
      <c r="G2" s="59"/>
    </row>
    <row r="3" spans="4:7" ht="15">
      <c r="D3" s="5"/>
      <c r="E3" s="6"/>
      <c r="F3" s="7">
        <v>0.047</v>
      </c>
      <c r="G3" s="59"/>
    </row>
    <row r="4" spans="4:6" ht="15">
      <c r="D4" s="5"/>
      <c r="F4" s="7">
        <v>0.053</v>
      </c>
    </row>
    <row r="5" spans="1:8" ht="15">
      <c r="A5" s="87"/>
      <c r="B5" s="101" t="s">
        <v>643</v>
      </c>
      <c r="C5" s="102"/>
      <c r="D5" s="5"/>
      <c r="E5" s="8" t="s">
        <v>36</v>
      </c>
      <c r="F5" s="7">
        <v>0.032</v>
      </c>
      <c r="H5" s="69"/>
    </row>
    <row r="6" spans="4:6" ht="15">
      <c r="D6" s="9"/>
      <c r="F6" s="10">
        <f>+(((((1*1.014)*1.047)*1.053)*1.032))-1</f>
        <v>0.15369950196800009</v>
      </c>
    </row>
    <row r="7" spans="2:4" ht="15">
      <c r="B7" s="68" t="s">
        <v>1</v>
      </c>
      <c r="D7" s="5"/>
    </row>
    <row r="8" ht="15">
      <c r="D8" s="5"/>
    </row>
    <row r="9" spans="2:3" ht="15">
      <c r="B9" s="65"/>
      <c r="C9" s="52" t="s">
        <v>112</v>
      </c>
    </row>
    <row r="10" ht="15">
      <c r="B10" s="65"/>
    </row>
    <row r="11" spans="2:10" ht="15">
      <c r="B11" s="106" t="s">
        <v>528</v>
      </c>
      <c r="C11" s="107"/>
      <c r="D11" s="107"/>
      <c r="E11" s="107"/>
      <c r="F11" s="107"/>
      <c r="G11" s="107"/>
      <c r="H11" s="107"/>
      <c r="I11" s="107"/>
      <c r="J11" s="107"/>
    </row>
    <row r="12" spans="2:10" ht="17.25">
      <c r="B12" s="104" t="s">
        <v>530</v>
      </c>
      <c r="C12" s="105"/>
      <c r="D12" s="105"/>
      <c r="E12" s="105"/>
      <c r="F12" s="105"/>
      <c r="G12" s="105"/>
      <c r="H12" s="105"/>
      <c r="I12" s="105"/>
      <c r="J12" s="105"/>
    </row>
    <row r="13" spans="2:10" ht="15">
      <c r="B13" s="104" t="s">
        <v>529</v>
      </c>
      <c r="C13" s="105"/>
      <c r="D13" s="105"/>
      <c r="E13" s="105"/>
      <c r="F13" s="105"/>
      <c r="G13" s="105"/>
      <c r="H13" s="105"/>
      <c r="I13" s="105"/>
      <c r="J13" s="105"/>
    </row>
    <row r="14" spans="2:10" ht="15">
      <c r="B14" s="104" t="s">
        <v>184</v>
      </c>
      <c r="C14" s="105"/>
      <c r="D14" s="105"/>
      <c r="E14" s="105"/>
      <c r="F14" s="105"/>
      <c r="G14" s="105"/>
      <c r="H14" s="105"/>
      <c r="I14" s="105"/>
      <c r="J14" s="105"/>
    </row>
    <row r="15" spans="2:10" ht="15">
      <c r="B15" s="104" t="s">
        <v>14</v>
      </c>
      <c r="C15" s="105"/>
      <c r="D15" s="105"/>
      <c r="E15" s="105"/>
      <c r="F15" s="105"/>
      <c r="G15" s="105"/>
      <c r="H15" s="105"/>
      <c r="I15" s="105"/>
      <c r="J15" s="105"/>
    </row>
    <row r="16" spans="2:10" ht="15">
      <c r="B16" s="104" t="s">
        <v>531</v>
      </c>
      <c r="C16" s="105"/>
      <c r="D16" s="105"/>
      <c r="E16" s="105"/>
      <c r="F16" s="105"/>
      <c r="G16" s="105"/>
      <c r="H16" s="105"/>
      <c r="I16" s="105"/>
      <c r="J16" s="105"/>
    </row>
    <row r="17" spans="2:10" ht="15">
      <c r="B17" s="104" t="s">
        <v>532</v>
      </c>
      <c r="C17" s="105"/>
      <c r="D17" s="105"/>
      <c r="E17" s="105"/>
      <c r="F17" s="105"/>
      <c r="G17" s="105"/>
      <c r="H17" s="105"/>
      <c r="I17" s="105"/>
      <c r="J17" s="105"/>
    </row>
    <row r="18" spans="2:10" ht="15">
      <c r="B18" s="104" t="s">
        <v>533</v>
      </c>
      <c r="C18" s="105"/>
      <c r="D18" s="105"/>
      <c r="E18" s="105"/>
      <c r="F18" s="105"/>
      <c r="G18" s="105"/>
      <c r="H18" s="105"/>
      <c r="I18" s="105"/>
      <c r="J18" s="105"/>
    </row>
    <row r="19" spans="2:10" ht="15">
      <c r="B19" s="104" t="s">
        <v>38</v>
      </c>
      <c r="C19" s="105"/>
      <c r="D19" s="105"/>
      <c r="E19" s="105"/>
      <c r="F19" s="105"/>
      <c r="G19" s="105"/>
      <c r="H19" s="105"/>
      <c r="I19" s="105"/>
      <c r="J19" s="105"/>
    </row>
    <row r="20" spans="2:10" ht="15">
      <c r="B20" s="104" t="s">
        <v>185</v>
      </c>
      <c r="C20" s="105"/>
      <c r="D20" s="105"/>
      <c r="E20" s="105"/>
      <c r="F20" s="105"/>
      <c r="G20" s="105"/>
      <c r="H20" s="105"/>
      <c r="I20" s="105"/>
      <c r="J20" s="105"/>
    </row>
    <row r="21" spans="2:10" ht="15">
      <c r="B21" s="104" t="s">
        <v>16</v>
      </c>
      <c r="C21" s="105"/>
      <c r="D21" s="105"/>
      <c r="E21" s="105"/>
      <c r="F21" s="105"/>
      <c r="G21" s="105"/>
      <c r="H21" s="105"/>
      <c r="I21" s="105"/>
      <c r="J21" s="105"/>
    </row>
    <row r="22" spans="2:10" ht="15">
      <c r="B22" s="104" t="s">
        <v>15</v>
      </c>
      <c r="C22" s="105"/>
      <c r="D22" s="105"/>
      <c r="E22" s="105"/>
      <c r="F22" s="105"/>
      <c r="G22" s="105"/>
      <c r="H22" s="105"/>
      <c r="I22" s="105"/>
      <c r="J22" s="105"/>
    </row>
    <row r="23" spans="2:10" ht="15">
      <c r="B23" s="104" t="s">
        <v>10</v>
      </c>
      <c r="C23" s="105"/>
      <c r="D23" s="105"/>
      <c r="E23" s="105"/>
      <c r="F23" s="105"/>
      <c r="G23" s="105"/>
      <c r="H23" s="105"/>
      <c r="I23" s="105"/>
      <c r="J23" s="105"/>
    </row>
    <row r="24" spans="2:10" ht="15">
      <c r="B24" s="104" t="s">
        <v>13</v>
      </c>
      <c r="C24" s="105"/>
      <c r="D24" s="105"/>
      <c r="E24" s="105"/>
      <c r="F24" s="105"/>
      <c r="G24" s="105"/>
      <c r="H24" s="105"/>
      <c r="I24" s="105"/>
      <c r="J24" s="105"/>
    </row>
    <row r="25" spans="2:10" ht="15">
      <c r="B25" s="104" t="s">
        <v>37</v>
      </c>
      <c r="C25" s="107"/>
      <c r="D25" s="107"/>
      <c r="E25" s="107"/>
      <c r="F25" s="107"/>
      <c r="G25" s="107"/>
      <c r="H25" s="107"/>
      <c r="I25" s="107"/>
      <c r="J25" s="107"/>
    </row>
    <row r="26" ht="15">
      <c r="D26" s="5"/>
    </row>
    <row r="28" ht="15">
      <c r="B28" s="80"/>
    </row>
    <row r="29" ht="15">
      <c r="B29" s="85" t="s">
        <v>576</v>
      </c>
    </row>
    <row r="30" spans="1:2" ht="15">
      <c r="A30" s="1"/>
      <c r="B30" s="86" t="s">
        <v>0</v>
      </c>
    </row>
    <row r="31" spans="1:2" ht="15">
      <c r="A31" s="1"/>
      <c r="B31" s="86" t="s">
        <v>39</v>
      </c>
    </row>
    <row r="32" spans="2:8" ht="15">
      <c r="B32" s="80"/>
      <c r="H32" s="70"/>
    </row>
    <row r="33" spans="2:9" ht="16.5">
      <c r="B33" s="80">
        <v>1</v>
      </c>
      <c r="C33" s="11" t="s">
        <v>639</v>
      </c>
      <c r="D33" s="12" t="s">
        <v>40</v>
      </c>
      <c r="E33" s="8">
        <v>176</v>
      </c>
      <c r="F33" s="8">
        <f>+E33*$F$6</f>
        <v>27.051112346368015</v>
      </c>
      <c r="G33" s="58">
        <v>215.48</v>
      </c>
      <c r="H33" s="71"/>
      <c r="I33" s="72"/>
    </row>
    <row r="34" spans="2:9" ht="15">
      <c r="B34" s="80"/>
      <c r="H34" s="71"/>
      <c r="I34" s="72"/>
    </row>
    <row r="35" spans="2:9" ht="16.5">
      <c r="B35" s="80">
        <v>2</v>
      </c>
      <c r="C35" s="11" t="s">
        <v>640</v>
      </c>
      <c r="D35" s="12" t="s">
        <v>40</v>
      </c>
      <c r="E35" s="8">
        <v>154</v>
      </c>
      <c r="F35" s="8">
        <f>+E35*$F$6</f>
        <v>23.66972330307201</v>
      </c>
      <c r="G35" s="58">
        <v>188.54</v>
      </c>
      <c r="H35" s="71"/>
      <c r="I35" s="72"/>
    </row>
    <row r="36" spans="2:9" ht="15">
      <c r="B36" s="80"/>
      <c r="H36" s="71"/>
      <c r="I36" s="72"/>
    </row>
    <row r="37" spans="2:9" ht="16.5">
      <c r="B37" s="80">
        <v>3</v>
      </c>
      <c r="C37" s="11" t="s">
        <v>641</v>
      </c>
      <c r="D37" s="12" t="s">
        <v>40</v>
      </c>
      <c r="E37" s="8">
        <v>132</v>
      </c>
      <c r="F37" s="8">
        <f>+E37*$F$6</f>
        <v>20.28833425977601</v>
      </c>
      <c r="G37" s="58">
        <v>161.61</v>
      </c>
      <c r="H37" s="71"/>
      <c r="I37" s="72"/>
    </row>
    <row r="38" spans="2:9" ht="15">
      <c r="B38" s="80"/>
      <c r="H38" s="71"/>
      <c r="I38" s="72"/>
    </row>
    <row r="39" spans="2:9" ht="16.5">
      <c r="B39" s="80">
        <v>4</v>
      </c>
      <c r="C39" s="11" t="s">
        <v>642</v>
      </c>
      <c r="D39" s="12" t="s">
        <v>40</v>
      </c>
      <c r="E39" s="8">
        <v>110</v>
      </c>
      <c r="F39" s="8">
        <f>+E39*$F$6</f>
        <v>16.90694521648001</v>
      </c>
      <c r="G39" s="58">
        <v>134.67</v>
      </c>
      <c r="H39" s="71"/>
      <c r="I39" s="72"/>
    </row>
    <row r="40" ht="15">
      <c r="B40" s="80"/>
    </row>
    <row r="42" ht="15">
      <c r="B42" s="85" t="s">
        <v>577</v>
      </c>
    </row>
    <row r="43" ht="15">
      <c r="B43" s="86" t="s">
        <v>644</v>
      </c>
    </row>
    <row r="44" ht="15">
      <c r="B44" s="86" t="s">
        <v>39</v>
      </c>
    </row>
    <row r="45" ht="15">
      <c r="B45" s="80"/>
    </row>
    <row r="46" spans="2:9" ht="16.5">
      <c r="B46" s="80">
        <v>5</v>
      </c>
      <c r="C46" s="11" t="s">
        <v>639</v>
      </c>
      <c r="D46" s="12" t="s">
        <v>40</v>
      </c>
      <c r="E46" s="8">
        <v>390</v>
      </c>
      <c r="F46" s="8">
        <f>+E46*$F$6</f>
        <v>59.942805767520035</v>
      </c>
      <c r="G46" s="58">
        <v>477.48</v>
      </c>
      <c r="H46" s="71"/>
      <c r="I46" s="72"/>
    </row>
    <row r="47" ht="15">
      <c r="B47" s="80"/>
    </row>
    <row r="48" spans="2:9" ht="16.5">
      <c r="B48" s="80">
        <v>6</v>
      </c>
      <c r="C48" s="11" t="s">
        <v>640</v>
      </c>
      <c r="D48" s="12" t="s">
        <v>40</v>
      </c>
      <c r="E48" s="8">
        <v>338</v>
      </c>
      <c r="F48" s="8">
        <f>+E48*$F$6</f>
        <v>51.95043166518403</v>
      </c>
      <c r="G48" s="58">
        <v>413.82</v>
      </c>
      <c r="H48" s="71"/>
      <c r="I48" s="72"/>
    </row>
    <row r="49" ht="15">
      <c r="B49" s="80"/>
    </row>
    <row r="50" spans="2:9" ht="16.5">
      <c r="B50" s="80">
        <v>7</v>
      </c>
      <c r="C50" s="11" t="s">
        <v>641</v>
      </c>
      <c r="D50" s="12" t="s">
        <v>40</v>
      </c>
      <c r="E50" s="8">
        <v>286</v>
      </c>
      <c r="F50" s="8">
        <f>+E50*$F$6</f>
        <v>43.958057562848026</v>
      </c>
      <c r="G50" s="58">
        <v>350.15</v>
      </c>
      <c r="H50" s="71"/>
      <c r="I50" s="72"/>
    </row>
    <row r="51" ht="15">
      <c r="B51" s="80"/>
    </row>
    <row r="52" spans="2:9" ht="16.5">
      <c r="B52" s="80">
        <v>8</v>
      </c>
      <c r="C52" s="11" t="s">
        <v>642</v>
      </c>
      <c r="D52" s="12" t="s">
        <v>40</v>
      </c>
      <c r="E52" s="8">
        <v>234</v>
      </c>
      <c r="F52" s="8">
        <f>+E52*$F$6</f>
        <v>35.96568346051202</v>
      </c>
      <c r="G52" s="58">
        <v>286.49</v>
      </c>
      <c r="H52" s="71"/>
      <c r="I52" s="72"/>
    </row>
    <row r="53" spans="2:9" ht="15">
      <c r="B53" s="80"/>
      <c r="C53" s="11"/>
      <c r="D53" s="12"/>
      <c r="G53" s="58"/>
      <c r="H53" s="71"/>
      <c r="I53" s="72"/>
    </row>
    <row r="54" spans="2:4" ht="15">
      <c r="B54" s="80"/>
      <c r="D54" s="103" t="s">
        <v>689</v>
      </c>
    </row>
    <row r="55" ht="15">
      <c r="B55" s="80"/>
    </row>
    <row r="56" ht="15">
      <c r="B56" s="85" t="s">
        <v>589</v>
      </c>
    </row>
    <row r="57" ht="15">
      <c r="B57" s="86" t="s">
        <v>0</v>
      </c>
    </row>
    <row r="58" ht="15">
      <c r="B58" s="86" t="s">
        <v>41</v>
      </c>
    </row>
    <row r="59" ht="15">
      <c r="B59" s="80"/>
    </row>
    <row r="60" spans="2:9" ht="16.5">
      <c r="B60" s="80">
        <v>9</v>
      </c>
      <c r="C60" s="11" t="s">
        <v>639</v>
      </c>
      <c r="D60" s="12" t="s">
        <v>40</v>
      </c>
      <c r="E60" s="8">
        <v>220</v>
      </c>
      <c r="F60" s="8">
        <f>+E60*$F$6</f>
        <v>33.81389043296002</v>
      </c>
      <c r="G60" s="58">
        <v>269.35</v>
      </c>
      <c r="H60" s="71"/>
      <c r="I60" s="72"/>
    </row>
    <row r="61" ht="15">
      <c r="B61" s="80"/>
    </row>
    <row r="62" spans="2:9" ht="16.5">
      <c r="B62" s="80">
        <v>10</v>
      </c>
      <c r="C62" s="11" t="s">
        <v>640</v>
      </c>
      <c r="D62" s="12" t="s">
        <v>40</v>
      </c>
      <c r="E62" s="8">
        <v>198</v>
      </c>
      <c r="F62" s="8">
        <f>+E62*$F$6</f>
        <v>30.43250138966402</v>
      </c>
      <c r="G62" s="58">
        <v>242.41</v>
      </c>
      <c r="H62" s="71"/>
      <c r="I62" s="72"/>
    </row>
    <row r="63" ht="15">
      <c r="B63" s="80"/>
    </row>
    <row r="64" spans="2:9" ht="16.5">
      <c r="B64" s="80">
        <v>11</v>
      </c>
      <c r="C64" s="11" t="s">
        <v>641</v>
      </c>
      <c r="D64" s="12" t="s">
        <v>40</v>
      </c>
      <c r="E64" s="8">
        <v>176</v>
      </c>
      <c r="F64" s="8">
        <f>+E64*$F$6</f>
        <v>27.051112346368015</v>
      </c>
      <c r="G64" s="58">
        <v>215.48</v>
      </c>
      <c r="H64" s="71"/>
      <c r="I64" s="72"/>
    </row>
    <row r="65" ht="15">
      <c r="B65" s="80"/>
    </row>
    <row r="66" spans="2:9" ht="16.5">
      <c r="B66" s="80">
        <v>12</v>
      </c>
      <c r="C66" s="11" t="s">
        <v>642</v>
      </c>
      <c r="D66" s="12" t="s">
        <v>40</v>
      </c>
      <c r="E66" s="8">
        <v>154</v>
      </c>
      <c r="F66" s="8">
        <f>+E66*$F$6</f>
        <v>23.66972330307201</v>
      </c>
      <c r="G66" s="58">
        <v>188.54</v>
      </c>
      <c r="H66" s="71"/>
      <c r="I66" s="72"/>
    </row>
    <row r="67" ht="15">
      <c r="B67" s="80"/>
    </row>
    <row r="68" ht="15">
      <c r="B68" s="85" t="s">
        <v>588</v>
      </c>
    </row>
    <row r="69" ht="15">
      <c r="B69" s="86" t="s">
        <v>644</v>
      </c>
    </row>
    <row r="70" ht="15">
      <c r="B70" s="86" t="s">
        <v>41</v>
      </c>
    </row>
    <row r="71" ht="15">
      <c r="B71" s="80"/>
    </row>
    <row r="72" spans="2:9" ht="16.5">
      <c r="B72" s="80">
        <v>13</v>
      </c>
      <c r="C72" s="11" t="s">
        <v>639</v>
      </c>
      <c r="D72" s="12" t="s">
        <v>40</v>
      </c>
      <c r="E72" s="8">
        <v>494</v>
      </c>
      <c r="F72" s="8">
        <f>+E72*$F$6</f>
        <v>75.92755397219204</v>
      </c>
      <c r="G72" s="58">
        <v>604.81</v>
      </c>
      <c r="H72" s="71"/>
      <c r="I72" s="72"/>
    </row>
    <row r="73" ht="15">
      <c r="B73" s="80"/>
    </row>
    <row r="74" spans="2:9" ht="16.5">
      <c r="B74" s="80">
        <v>14</v>
      </c>
      <c r="C74" s="11" t="s">
        <v>640</v>
      </c>
      <c r="D74" s="12" t="s">
        <v>40</v>
      </c>
      <c r="E74" s="8">
        <v>442</v>
      </c>
      <c r="F74" s="8">
        <f>+E74*$F$6</f>
        <v>67.93517986985604</v>
      </c>
      <c r="G74" s="58">
        <v>541.14</v>
      </c>
      <c r="H74" s="71"/>
      <c r="I74" s="72"/>
    </row>
    <row r="75" ht="15">
      <c r="B75" s="80"/>
    </row>
    <row r="76" spans="2:9" ht="16.5">
      <c r="B76" s="80">
        <v>15</v>
      </c>
      <c r="C76" s="11" t="s">
        <v>641</v>
      </c>
      <c r="D76" s="12" t="s">
        <v>40</v>
      </c>
      <c r="E76" s="8">
        <v>390</v>
      </c>
      <c r="F76" s="8">
        <f>+E76*$F$6</f>
        <v>59.942805767520035</v>
      </c>
      <c r="G76" s="58">
        <v>477.48</v>
      </c>
      <c r="H76" s="71"/>
      <c r="I76" s="72"/>
    </row>
    <row r="77" ht="15">
      <c r="B77" s="80"/>
    </row>
    <row r="78" spans="2:9" ht="16.5">
      <c r="B78" s="80">
        <v>16</v>
      </c>
      <c r="C78" s="11" t="s">
        <v>642</v>
      </c>
      <c r="D78" s="12" t="s">
        <v>40</v>
      </c>
      <c r="E78" s="8">
        <v>338</v>
      </c>
      <c r="F78" s="8">
        <f>+E78*$F$6</f>
        <v>51.95043166518403</v>
      </c>
      <c r="G78" s="58">
        <v>413.82</v>
      </c>
      <c r="H78" s="71"/>
      <c r="I78" s="72"/>
    </row>
    <row r="79" ht="15">
      <c r="B79" s="80"/>
    </row>
    <row r="80" ht="15">
      <c r="B80" s="85" t="s">
        <v>587</v>
      </c>
    </row>
    <row r="81" ht="15">
      <c r="B81" s="86" t="s">
        <v>0</v>
      </c>
    </row>
    <row r="82" ht="15">
      <c r="B82" s="86" t="s">
        <v>41</v>
      </c>
    </row>
    <row r="83" ht="15">
      <c r="B83" s="80"/>
    </row>
    <row r="84" spans="2:9" ht="16.5">
      <c r="B84" s="80">
        <v>17</v>
      </c>
      <c r="C84" s="11" t="s">
        <v>639</v>
      </c>
      <c r="D84" s="12" t="s">
        <v>40</v>
      </c>
      <c r="E84" s="8">
        <v>264</v>
      </c>
      <c r="F84" s="8">
        <f>+E84*$F$6</f>
        <v>40.57666851955202</v>
      </c>
      <c r="G84" s="58">
        <v>323.22</v>
      </c>
      <c r="H84" s="71"/>
      <c r="I84" s="72"/>
    </row>
    <row r="85" ht="15">
      <c r="B85" s="80"/>
    </row>
    <row r="86" spans="2:9" ht="16.5">
      <c r="B86" s="80">
        <v>18</v>
      </c>
      <c r="C86" s="11" t="s">
        <v>640</v>
      </c>
      <c r="D86" s="12" t="s">
        <v>40</v>
      </c>
      <c r="E86" s="8">
        <v>242</v>
      </c>
      <c r="F86" s="8">
        <f>+E86*$F$6</f>
        <v>37.19527947625602</v>
      </c>
      <c r="G86" s="58">
        <v>296.28</v>
      </c>
      <c r="H86" s="71"/>
      <c r="I86" s="72"/>
    </row>
    <row r="87" ht="15">
      <c r="B87" s="80"/>
    </row>
    <row r="88" spans="2:9" ht="16.5">
      <c r="B88" s="80">
        <v>19</v>
      </c>
      <c r="C88" s="11" t="s">
        <v>641</v>
      </c>
      <c r="D88" s="12" t="s">
        <v>40</v>
      </c>
      <c r="E88" s="8">
        <v>220</v>
      </c>
      <c r="F88" s="8">
        <f>+E88*$F$6</f>
        <v>33.81389043296002</v>
      </c>
      <c r="G88" s="58">
        <v>269.35</v>
      </c>
      <c r="H88" s="71"/>
      <c r="I88" s="72"/>
    </row>
    <row r="89" ht="15">
      <c r="B89" s="80"/>
    </row>
    <row r="90" spans="2:9" ht="16.5">
      <c r="B90" s="80">
        <v>20</v>
      </c>
      <c r="C90" s="11" t="s">
        <v>642</v>
      </c>
      <c r="D90" s="12" t="s">
        <v>40</v>
      </c>
      <c r="E90" s="8">
        <v>198</v>
      </c>
      <c r="F90" s="8">
        <f>+E90*$F$6</f>
        <v>30.43250138966402</v>
      </c>
      <c r="G90" s="58">
        <v>242.41</v>
      </c>
      <c r="H90" s="71"/>
      <c r="I90" s="72"/>
    </row>
    <row r="91" ht="15">
      <c r="B91" s="80"/>
    </row>
    <row r="92" ht="15">
      <c r="B92" s="85" t="s">
        <v>586</v>
      </c>
    </row>
    <row r="93" ht="15">
      <c r="B93" s="86" t="s">
        <v>644</v>
      </c>
    </row>
    <row r="94" ht="15">
      <c r="B94" s="86" t="s">
        <v>41</v>
      </c>
    </row>
    <row r="95" ht="15">
      <c r="B95" s="80"/>
    </row>
    <row r="96" spans="2:9" ht="16.5">
      <c r="B96" s="80">
        <v>21</v>
      </c>
      <c r="C96" s="11" t="s">
        <v>639</v>
      </c>
      <c r="D96" s="12" t="s">
        <v>40</v>
      </c>
      <c r="E96" s="8">
        <v>624</v>
      </c>
      <c r="F96" s="8">
        <f>+E96*$F$6</f>
        <v>95.90848922803205</v>
      </c>
      <c r="G96" s="58">
        <v>763.97</v>
      </c>
      <c r="H96" s="71"/>
      <c r="I96" s="72"/>
    </row>
    <row r="97" ht="15">
      <c r="B97" s="80"/>
    </row>
    <row r="98" spans="2:9" ht="16.5">
      <c r="B98" s="80">
        <v>22</v>
      </c>
      <c r="C98" s="11" t="s">
        <v>640</v>
      </c>
      <c r="D98" s="12" t="s">
        <v>40</v>
      </c>
      <c r="E98" s="8">
        <v>572</v>
      </c>
      <c r="F98" s="8">
        <f>+E98*$F$6</f>
        <v>87.91611512569605</v>
      </c>
      <c r="G98" s="58">
        <v>700.3</v>
      </c>
      <c r="H98" s="71"/>
      <c r="I98" s="72"/>
    </row>
    <row r="99" ht="15">
      <c r="B99" s="80"/>
    </row>
    <row r="100" spans="2:9" ht="16.5">
      <c r="B100" s="80">
        <v>23</v>
      </c>
      <c r="C100" s="11" t="s">
        <v>641</v>
      </c>
      <c r="D100" s="12" t="s">
        <v>40</v>
      </c>
      <c r="E100" s="8">
        <v>520</v>
      </c>
      <c r="F100" s="8">
        <f>+E100*$F$6</f>
        <v>79.92374102336004</v>
      </c>
      <c r="G100" s="58">
        <v>636.64</v>
      </c>
      <c r="H100" s="71"/>
      <c r="I100" s="72"/>
    </row>
    <row r="101" ht="15">
      <c r="B101" s="80"/>
    </row>
    <row r="102" spans="2:9" ht="16.5">
      <c r="B102" s="80">
        <v>24</v>
      </c>
      <c r="C102" s="11" t="s">
        <v>642</v>
      </c>
      <c r="D102" s="12" t="s">
        <v>40</v>
      </c>
      <c r="E102" s="8">
        <v>468</v>
      </c>
      <c r="F102" s="8">
        <f>+E102*$F$6</f>
        <v>71.93136692102404</v>
      </c>
      <c r="G102" s="58">
        <v>572.98</v>
      </c>
      <c r="H102" s="71"/>
      <c r="I102" s="72"/>
    </row>
    <row r="103" ht="15">
      <c r="B103" s="80"/>
    </row>
    <row r="104" spans="2:4" ht="15">
      <c r="B104" s="80"/>
      <c r="D104" s="103" t="s">
        <v>690</v>
      </c>
    </row>
    <row r="105" ht="15">
      <c r="B105" s="85" t="s">
        <v>585</v>
      </c>
    </row>
    <row r="106" ht="15">
      <c r="B106" s="86" t="s">
        <v>0</v>
      </c>
    </row>
    <row r="107" ht="15">
      <c r="B107" s="86" t="s">
        <v>41</v>
      </c>
    </row>
    <row r="108" ht="15">
      <c r="B108" s="85"/>
    </row>
    <row r="109" spans="2:9" ht="16.5">
      <c r="B109" s="80">
        <v>25</v>
      </c>
      <c r="C109" s="11" t="s">
        <v>639</v>
      </c>
      <c r="D109" s="12" t="s">
        <v>40</v>
      </c>
      <c r="E109" s="8">
        <v>286</v>
      </c>
      <c r="F109" s="8">
        <f>+E109*$F$6</f>
        <v>43.958057562848026</v>
      </c>
      <c r="G109" s="58">
        <v>350.15</v>
      </c>
      <c r="H109" s="71"/>
      <c r="I109" s="72"/>
    </row>
    <row r="110" ht="15">
      <c r="B110" s="80"/>
    </row>
    <row r="111" spans="2:9" ht="16.5">
      <c r="B111" s="80">
        <v>26</v>
      </c>
      <c r="C111" s="11" t="s">
        <v>640</v>
      </c>
      <c r="D111" s="12" t="s">
        <v>40</v>
      </c>
      <c r="E111" s="8">
        <v>264</v>
      </c>
      <c r="F111" s="8">
        <f>+E111*$F$6</f>
        <v>40.57666851955202</v>
      </c>
      <c r="G111" s="58">
        <v>323.22</v>
      </c>
      <c r="H111" s="71"/>
      <c r="I111" s="72"/>
    </row>
    <row r="112" ht="15">
      <c r="B112" s="80"/>
    </row>
    <row r="113" spans="2:9" ht="16.5">
      <c r="B113" s="80">
        <v>27</v>
      </c>
      <c r="C113" s="11" t="s">
        <v>641</v>
      </c>
      <c r="D113" s="12" t="s">
        <v>40</v>
      </c>
      <c r="E113" s="8">
        <v>242</v>
      </c>
      <c r="F113" s="8">
        <f>+E113*$F$6</f>
        <v>37.19527947625602</v>
      </c>
      <c r="G113" s="58">
        <v>296.28</v>
      </c>
      <c r="H113" s="71"/>
      <c r="I113" s="72"/>
    </row>
    <row r="114" ht="15">
      <c r="B114" s="80"/>
    </row>
    <row r="115" spans="2:9" ht="16.5">
      <c r="B115" s="80">
        <v>28</v>
      </c>
      <c r="C115" s="11" t="s">
        <v>642</v>
      </c>
      <c r="D115" s="12" t="s">
        <v>40</v>
      </c>
      <c r="E115" s="8">
        <v>220</v>
      </c>
      <c r="F115" s="8">
        <f>+E115*$F$6</f>
        <v>33.81389043296002</v>
      </c>
      <c r="G115" s="58">
        <v>269.35</v>
      </c>
      <c r="H115" s="71"/>
      <c r="I115" s="72"/>
    </row>
    <row r="116" ht="15">
      <c r="B116" s="80"/>
    </row>
    <row r="117" ht="15">
      <c r="B117" s="85" t="s">
        <v>584</v>
      </c>
    </row>
    <row r="118" ht="15">
      <c r="B118" s="86" t="s">
        <v>644</v>
      </c>
    </row>
    <row r="119" ht="15">
      <c r="B119" s="86" t="s">
        <v>41</v>
      </c>
    </row>
    <row r="120" ht="15">
      <c r="B120" s="80"/>
    </row>
    <row r="121" spans="2:9" ht="16.5">
      <c r="B121" s="80">
        <v>29</v>
      </c>
      <c r="C121" s="11" t="s">
        <v>639</v>
      </c>
      <c r="D121" s="12" t="s">
        <v>40</v>
      </c>
      <c r="E121" s="8">
        <v>676</v>
      </c>
      <c r="F121" s="8">
        <f>+E121*$F$6</f>
        <v>103.90086333036805</v>
      </c>
      <c r="G121" s="58">
        <v>827.63</v>
      </c>
      <c r="H121" s="71"/>
      <c r="I121" s="72"/>
    </row>
    <row r="122" ht="15">
      <c r="B122" s="80"/>
    </row>
    <row r="123" spans="2:9" ht="16.5">
      <c r="B123" s="80">
        <v>30</v>
      </c>
      <c r="C123" s="11" t="s">
        <v>640</v>
      </c>
      <c r="D123" s="12" t="s">
        <v>40</v>
      </c>
      <c r="E123" s="8">
        <v>624</v>
      </c>
      <c r="F123" s="8">
        <f>+E123*$F$6</f>
        <v>95.90848922803205</v>
      </c>
      <c r="G123" s="58">
        <v>763.97</v>
      </c>
      <c r="H123" s="71"/>
      <c r="I123" s="72"/>
    </row>
    <row r="124" ht="15">
      <c r="B124" s="80"/>
    </row>
    <row r="125" spans="2:9" ht="16.5">
      <c r="B125" s="80">
        <v>31</v>
      </c>
      <c r="C125" s="11" t="s">
        <v>641</v>
      </c>
      <c r="D125" s="12" t="s">
        <v>40</v>
      </c>
      <c r="E125" s="8">
        <v>572</v>
      </c>
      <c r="F125" s="8">
        <f>+E125*$F$6</f>
        <v>87.91611512569605</v>
      </c>
      <c r="G125" s="58">
        <v>700.3</v>
      </c>
      <c r="H125" s="71"/>
      <c r="I125" s="72"/>
    </row>
    <row r="126" ht="15">
      <c r="B126" s="80"/>
    </row>
    <row r="127" spans="2:9" ht="16.5">
      <c r="B127" s="80">
        <v>32</v>
      </c>
      <c r="C127" s="11" t="s">
        <v>642</v>
      </c>
      <c r="D127" s="12" t="s">
        <v>40</v>
      </c>
      <c r="E127" s="8">
        <v>520</v>
      </c>
      <c r="F127" s="8">
        <f>+E127*$F$6</f>
        <v>79.92374102336004</v>
      </c>
      <c r="G127" s="58">
        <v>636.64</v>
      </c>
      <c r="H127" s="71"/>
      <c r="I127" s="72"/>
    </row>
    <row r="128" ht="15">
      <c r="B128" s="80"/>
    </row>
    <row r="129" ht="15">
      <c r="B129" s="80"/>
    </row>
    <row r="130" ht="15">
      <c r="B130" s="85" t="s">
        <v>583</v>
      </c>
    </row>
    <row r="131" ht="15">
      <c r="B131" s="86" t="s">
        <v>0</v>
      </c>
    </row>
    <row r="132" ht="15">
      <c r="B132" s="86" t="s">
        <v>41</v>
      </c>
    </row>
    <row r="133" ht="15">
      <c r="B133" s="80"/>
    </row>
    <row r="134" spans="2:9" ht="16.5">
      <c r="B134" s="80">
        <v>33</v>
      </c>
      <c r="C134" s="11" t="s">
        <v>639</v>
      </c>
      <c r="D134" s="12" t="s">
        <v>40</v>
      </c>
      <c r="E134" s="8">
        <f>286*1.25</f>
        <v>357.5</v>
      </c>
      <c r="F134" s="8">
        <f>+E134*$F$6</f>
        <v>54.94757195356003</v>
      </c>
      <c r="G134" s="58">
        <v>437.69</v>
      </c>
      <c r="H134" s="71"/>
      <c r="I134" s="72"/>
    </row>
    <row r="135" ht="15">
      <c r="B135" s="80"/>
    </row>
    <row r="136" spans="2:9" ht="16.5">
      <c r="B136" s="80">
        <v>34</v>
      </c>
      <c r="C136" s="11" t="s">
        <v>640</v>
      </c>
      <c r="D136" s="12" t="s">
        <v>40</v>
      </c>
      <c r="E136" s="8">
        <f>264*1.25</f>
        <v>330</v>
      </c>
      <c r="F136" s="8">
        <f>+E136*$F$6</f>
        <v>50.720835649440026</v>
      </c>
      <c r="G136" s="58">
        <v>404.02</v>
      </c>
      <c r="H136" s="71"/>
      <c r="I136" s="72"/>
    </row>
    <row r="137" ht="15">
      <c r="B137" s="80"/>
    </row>
    <row r="138" spans="2:9" ht="16.5">
      <c r="B138" s="80">
        <v>35</v>
      </c>
      <c r="C138" s="11" t="s">
        <v>641</v>
      </c>
      <c r="D138" s="12" t="s">
        <v>40</v>
      </c>
      <c r="E138" s="8">
        <f>242*1.25</f>
        <v>302.5</v>
      </c>
      <c r="F138" s="8">
        <f>+E138*$F$6</f>
        <v>46.49409934532002</v>
      </c>
      <c r="G138" s="58">
        <v>370.35</v>
      </c>
      <c r="H138" s="71"/>
      <c r="I138" s="72"/>
    </row>
    <row r="139" ht="15">
      <c r="B139" s="80"/>
    </row>
    <row r="140" spans="2:9" ht="16.5">
      <c r="B140" s="80">
        <v>36</v>
      </c>
      <c r="C140" s="11" t="s">
        <v>642</v>
      </c>
      <c r="D140" s="12" t="s">
        <v>40</v>
      </c>
      <c r="E140" s="8">
        <f>220*1.25</f>
        <v>275</v>
      </c>
      <c r="F140" s="8">
        <f>+E140*$F$6</f>
        <v>42.26736304120002</v>
      </c>
      <c r="G140" s="58">
        <v>336.68</v>
      </c>
      <c r="H140" s="71"/>
      <c r="I140" s="72"/>
    </row>
    <row r="141" ht="15">
      <c r="B141" s="80"/>
    </row>
    <row r="142" ht="15">
      <c r="B142" s="85" t="s">
        <v>582</v>
      </c>
    </row>
    <row r="143" ht="15">
      <c r="B143" s="86" t="s">
        <v>644</v>
      </c>
    </row>
    <row r="144" ht="15">
      <c r="B144" s="86" t="s">
        <v>41</v>
      </c>
    </row>
    <row r="145" ht="15">
      <c r="B145" s="80"/>
    </row>
    <row r="146" spans="2:9" ht="16.5">
      <c r="B146" s="80">
        <v>37</v>
      </c>
      <c r="C146" s="11" t="s">
        <v>639</v>
      </c>
      <c r="D146" s="12" t="s">
        <v>40</v>
      </c>
      <c r="E146" s="8">
        <f>676*1.25</f>
        <v>845</v>
      </c>
      <c r="F146" s="8">
        <f>+E146*$F$6</f>
        <v>129.87607916296008</v>
      </c>
      <c r="G146" s="58">
        <v>1034.54</v>
      </c>
      <c r="H146" s="71"/>
      <c r="I146" s="72"/>
    </row>
    <row r="147" ht="15">
      <c r="B147" s="80"/>
    </row>
    <row r="148" spans="2:9" ht="16.5">
      <c r="B148" s="80">
        <v>38</v>
      </c>
      <c r="C148" s="11" t="s">
        <v>640</v>
      </c>
      <c r="D148" s="12" t="s">
        <v>40</v>
      </c>
      <c r="E148" s="8">
        <f>624*1.25</f>
        <v>780</v>
      </c>
      <c r="F148" s="8">
        <f>+E148*$F$6</f>
        <v>119.88561153504007</v>
      </c>
      <c r="G148" s="58">
        <v>954.96</v>
      </c>
      <c r="H148" s="71"/>
      <c r="I148" s="72"/>
    </row>
    <row r="149" ht="15">
      <c r="B149" s="80"/>
    </row>
    <row r="150" spans="2:9" ht="16.5">
      <c r="B150" s="80">
        <v>39</v>
      </c>
      <c r="C150" s="11" t="s">
        <v>641</v>
      </c>
      <c r="D150" s="12" t="s">
        <v>40</v>
      </c>
      <c r="E150" s="8">
        <f>572*1.25</f>
        <v>715</v>
      </c>
      <c r="F150" s="8">
        <f>+E150*$F$6</f>
        <v>109.89514390712006</v>
      </c>
      <c r="G150" s="58">
        <v>875.38</v>
      </c>
      <c r="H150" s="71"/>
      <c r="I150" s="72"/>
    </row>
    <row r="151" ht="15">
      <c r="B151" s="80"/>
    </row>
    <row r="152" spans="2:9" ht="16.5">
      <c r="B152" s="80">
        <v>40</v>
      </c>
      <c r="C152" s="11" t="s">
        <v>642</v>
      </c>
      <c r="D152" s="12" t="s">
        <v>40</v>
      </c>
      <c r="E152" s="8">
        <f>520*1.25</f>
        <v>650</v>
      </c>
      <c r="F152" s="8">
        <f>+E152*$F$6</f>
        <v>99.90467627920006</v>
      </c>
      <c r="G152" s="58">
        <v>795.8</v>
      </c>
      <c r="H152" s="71"/>
      <c r="I152" s="72"/>
    </row>
    <row r="153" ht="15">
      <c r="B153" s="80"/>
    </row>
    <row r="154" spans="2:7" ht="15">
      <c r="B154" s="80"/>
      <c r="C154" s="11"/>
      <c r="D154" s="103" t="s">
        <v>691</v>
      </c>
      <c r="E154" s="13"/>
      <c r="G154" s="58"/>
    </row>
    <row r="155" ht="15">
      <c r="B155" s="85" t="s">
        <v>580</v>
      </c>
    </row>
    <row r="156" ht="15">
      <c r="B156" s="86" t="s">
        <v>0</v>
      </c>
    </row>
    <row r="157" ht="15">
      <c r="B157" s="86" t="s">
        <v>41</v>
      </c>
    </row>
    <row r="158" ht="15">
      <c r="B158" s="80"/>
    </row>
    <row r="159" spans="2:9" ht="16.5">
      <c r="B159" s="80">
        <v>41</v>
      </c>
      <c r="C159" s="11" t="s">
        <v>639</v>
      </c>
      <c r="D159" s="12" t="s">
        <v>40</v>
      </c>
      <c r="E159" s="8">
        <f>286*1.5</f>
        <v>429</v>
      </c>
      <c r="F159" s="8">
        <f>+E159*$F$6</f>
        <v>65.93708634427203</v>
      </c>
      <c r="G159" s="58">
        <v>525.23</v>
      </c>
      <c r="H159" s="71"/>
      <c r="I159" s="72"/>
    </row>
    <row r="160" ht="15">
      <c r="B160" s="80"/>
    </row>
    <row r="161" spans="2:9" ht="16.5">
      <c r="B161" s="80">
        <v>42</v>
      </c>
      <c r="C161" s="11" t="s">
        <v>640</v>
      </c>
      <c r="D161" s="12" t="s">
        <v>40</v>
      </c>
      <c r="E161" s="8">
        <f>264*1.5</f>
        <v>396</v>
      </c>
      <c r="F161" s="8">
        <f>+E161*$F$6</f>
        <v>60.86500277932804</v>
      </c>
      <c r="G161" s="58">
        <v>484.83</v>
      </c>
      <c r="H161" s="71"/>
      <c r="I161" s="72"/>
    </row>
    <row r="162" ht="15">
      <c r="B162" s="80"/>
    </row>
    <row r="163" spans="2:9" ht="16.5">
      <c r="B163" s="80">
        <v>43</v>
      </c>
      <c r="C163" s="11" t="s">
        <v>641</v>
      </c>
      <c r="D163" s="12" t="s">
        <v>40</v>
      </c>
      <c r="E163" s="8">
        <f>242*1.5</f>
        <v>363</v>
      </c>
      <c r="F163" s="8">
        <f>+E163*$F$6</f>
        <v>55.79291921438403</v>
      </c>
      <c r="G163" s="58">
        <v>444.42</v>
      </c>
      <c r="H163" s="71"/>
      <c r="I163" s="72"/>
    </row>
    <row r="164" ht="15">
      <c r="B164" s="80"/>
    </row>
    <row r="165" spans="2:9" ht="16.5">
      <c r="B165" s="80">
        <v>44</v>
      </c>
      <c r="C165" s="11" t="s">
        <v>642</v>
      </c>
      <c r="D165" s="12" t="s">
        <v>40</v>
      </c>
      <c r="E165" s="8">
        <f>220*1.5</f>
        <v>330</v>
      </c>
      <c r="F165" s="8">
        <f>+E165*$F$6</f>
        <v>50.720835649440026</v>
      </c>
      <c r="G165" s="58">
        <v>404.02</v>
      </c>
      <c r="H165" s="71"/>
      <c r="I165" s="72"/>
    </row>
    <row r="166" ht="15">
      <c r="B166" s="80"/>
    </row>
    <row r="167" ht="15">
      <c r="B167" s="85" t="s">
        <v>581</v>
      </c>
    </row>
    <row r="168" ht="15">
      <c r="B168" s="86" t="s">
        <v>644</v>
      </c>
    </row>
    <row r="169" ht="15">
      <c r="B169" s="86" t="s">
        <v>41</v>
      </c>
    </row>
    <row r="170" ht="15">
      <c r="B170" s="85"/>
    </row>
    <row r="171" spans="2:9" ht="16.5">
      <c r="B171" s="80">
        <v>45</v>
      </c>
      <c r="C171" s="11" t="s">
        <v>639</v>
      </c>
      <c r="D171" s="12" t="s">
        <v>40</v>
      </c>
      <c r="E171" s="8">
        <f>676*1.5</f>
        <v>1014</v>
      </c>
      <c r="F171" s="8">
        <f>+E171*$F$6</f>
        <v>155.85129499555208</v>
      </c>
      <c r="G171" s="58">
        <v>1241.45</v>
      </c>
      <c r="H171" s="71"/>
      <c r="I171" s="72"/>
    </row>
    <row r="172" ht="15">
      <c r="B172" s="80"/>
    </row>
    <row r="173" spans="2:9" ht="16.5">
      <c r="B173" s="80">
        <v>46</v>
      </c>
      <c r="C173" s="11" t="s">
        <v>640</v>
      </c>
      <c r="D173" s="12" t="s">
        <v>40</v>
      </c>
      <c r="E173" s="8">
        <f>624*1.5</f>
        <v>936</v>
      </c>
      <c r="F173" s="8">
        <f>+E173*$F$6</f>
        <v>143.86273384204807</v>
      </c>
      <c r="G173" s="58">
        <v>1145.95</v>
      </c>
      <c r="H173" s="71"/>
      <c r="I173" s="72"/>
    </row>
    <row r="174" ht="15">
      <c r="B174" s="80"/>
    </row>
    <row r="175" spans="2:9" ht="16.5">
      <c r="B175" s="80">
        <v>47</v>
      </c>
      <c r="C175" s="11" t="s">
        <v>641</v>
      </c>
      <c r="D175" s="12" t="s">
        <v>40</v>
      </c>
      <c r="E175" s="8">
        <f>572*1.5</f>
        <v>858</v>
      </c>
      <c r="F175" s="8">
        <f>+E175*$F$6</f>
        <v>131.87417268854406</v>
      </c>
      <c r="G175" s="58">
        <v>1050.45</v>
      </c>
      <c r="H175" s="71"/>
      <c r="I175" s="72"/>
    </row>
    <row r="176" ht="15">
      <c r="B176" s="80"/>
    </row>
    <row r="177" spans="2:9" ht="16.5">
      <c r="B177" s="80">
        <v>48</v>
      </c>
      <c r="C177" s="11" t="s">
        <v>642</v>
      </c>
      <c r="D177" s="12" t="s">
        <v>40</v>
      </c>
      <c r="E177" s="8">
        <f>520*1.5</f>
        <v>780</v>
      </c>
      <c r="F177" s="8">
        <f>+E177*$F$6</f>
        <v>119.88561153504007</v>
      </c>
      <c r="G177" s="58">
        <v>954.96</v>
      </c>
      <c r="H177" s="71"/>
      <c r="I177" s="72"/>
    </row>
    <row r="178" ht="15">
      <c r="B178" s="80"/>
    </row>
    <row r="179" ht="15">
      <c r="B179" s="80"/>
    </row>
    <row r="180" ht="15">
      <c r="B180" s="85" t="s">
        <v>578</v>
      </c>
    </row>
    <row r="181" ht="15">
      <c r="B181" s="86" t="s">
        <v>2</v>
      </c>
    </row>
    <row r="182" ht="15">
      <c r="B182" s="86" t="s">
        <v>41</v>
      </c>
    </row>
    <row r="183" ht="15">
      <c r="B183" s="80"/>
    </row>
    <row r="184" spans="2:9" ht="16.5">
      <c r="B184" s="80">
        <v>49</v>
      </c>
      <c r="C184" s="11" t="s">
        <v>639</v>
      </c>
      <c r="D184" s="12" t="s">
        <v>40</v>
      </c>
      <c r="E184" s="8">
        <f>286*1.5*1.25</f>
        <v>536.25</v>
      </c>
      <c r="F184" s="8">
        <f>+E184*$F$6</f>
        <v>82.42135793034005</v>
      </c>
      <c r="G184" s="58">
        <v>656.53</v>
      </c>
      <c r="H184" s="71"/>
      <c r="I184" s="72"/>
    </row>
    <row r="185" ht="15">
      <c r="B185" s="80"/>
    </row>
    <row r="186" spans="2:9" ht="16.5">
      <c r="B186" s="80">
        <v>50</v>
      </c>
      <c r="C186" s="11" t="s">
        <v>640</v>
      </c>
      <c r="D186" s="12" t="s">
        <v>40</v>
      </c>
      <c r="E186" s="8">
        <f>264*1.5*1.25</f>
        <v>495</v>
      </c>
      <c r="F186" s="8">
        <f>+E186*$F$6</f>
        <v>76.08125347416004</v>
      </c>
      <c r="G186" s="58">
        <v>606.03</v>
      </c>
      <c r="H186" s="71"/>
      <c r="I186" s="72"/>
    </row>
    <row r="187" ht="15">
      <c r="B187" s="80"/>
    </row>
    <row r="188" spans="2:9" ht="16.5">
      <c r="B188" s="80">
        <v>51</v>
      </c>
      <c r="C188" s="11" t="s">
        <v>641</v>
      </c>
      <c r="D188" s="12" t="s">
        <v>40</v>
      </c>
      <c r="E188" s="8">
        <f>242*1.5*1.25</f>
        <v>453.75</v>
      </c>
      <c r="F188" s="8">
        <f>+E188*$F$6</f>
        <v>69.74114901798004</v>
      </c>
      <c r="G188" s="58">
        <v>555.53</v>
      </c>
      <c r="H188" s="71"/>
      <c r="I188" s="72"/>
    </row>
    <row r="189" ht="15">
      <c r="B189" s="80"/>
    </row>
    <row r="190" spans="2:9" ht="16.5">
      <c r="B190" s="80">
        <v>52</v>
      </c>
      <c r="C190" s="11" t="s">
        <v>642</v>
      </c>
      <c r="D190" s="12" t="s">
        <v>40</v>
      </c>
      <c r="E190" s="8">
        <f>220*1.5*1.25</f>
        <v>412.5</v>
      </c>
      <c r="F190" s="8">
        <f>+E190*$F$6</f>
        <v>63.401044561800035</v>
      </c>
      <c r="G190" s="58">
        <v>505.03</v>
      </c>
      <c r="H190" s="71"/>
      <c r="I190" s="72"/>
    </row>
    <row r="191" ht="15">
      <c r="B191" s="80"/>
    </row>
    <row r="192" ht="15">
      <c r="B192" s="85" t="s">
        <v>579</v>
      </c>
    </row>
    <row r="193" ht="15">
      <c r="B193" s="85" t="s">
        <v>3</v>
      </c>
    </row>
    <row r="194" ht="15">
      <c r="B194" s="86" t="s">
        <v>41</v>
      </c>
    </row>
    <row r="195" ht="15">
      <c r="B195" s="86"/>
    </row>
    <row r="196" spans="2:9" ht="16.5">
      <c r="B196" s="80">
        <v>53</v>
      </c>
      <c r="C196" s="11" t="s">
        <v>639</v>
      </c>
      <c r="D196" s="12" t="s">
        <v>40</v>
      </c>
      <c r="E196" s="8">
        <f>676*1.5*1.25</f>
        <v>1267.5</v>
      </c>
      <c r="F196" s="8">
        <f>+E196*$F$6</f>
        <v>194.8141187444401</v>
      </c>
      <c r="G196" s="58">
        <v>1551.81</v>
      </c>
      <c r="H196" s="71"/>
      <c r="I196" s="72"/>
    </row>
    <row r="197" ht="15">
      <c r="B197" s="80"/>
    </row>
    <row r="198" spans="2:9" ht="16.5">
      <c r="B198" s="80">
        <v>54</v>
      </c>
      <c r="C198" s="11" t="s">
        <v>640</v>
      </c>
      <c r="D198" s="12" t="s">
        <v>40</v>
      </c>
      <c r="E198" s="8">
        <f>624*1.5*1.25</f>
        <v>1170</v>
      </c>
      <c r="F198" s="8">
        <f>+E198*$F$6</f>
        <v>179.8284173025601</v>
      </c>
      <c r="G198" s="58">
        <v>1432.44</v>
      </c>
      <c r="H198" s="71"/>
      <c r="I198" s="72"/>
    </row>
    <row r="199" ht="15">
      <c r="B199" s="80"/>
    </row>
    <row r="200" spans="2:9" ht="16.5">
      <c r="B200" s="80">
        <v>55</v>
      </c>
      <c r="C200" s="11" t="s">
        <v>641</v>
      </c>
      <c r="D200" s="12" t="s">
        <v>40</v>
      </c>
      <c r="E200" s="8">
        <f>572*1.5*1.25</f>
        <v>1072.5</v>
      </c>
      <c r="F200" s="8">
        <f>+E200*$F$6</f>
        <v>164.8427158606801</v>
      </c>
      <c r="G200" s="58">
        <v>1313.07</v>
      </c>
      <c r="H200" s="71"/>
      <c r="I200" s="72"/>
    </row>
    <row r="201" ht="15">
      <c r="B201" s="80"/>
    </row>
    <row r="202" spans="2:9" ht="16.5">
      <c r="B202" s="80">
        <v>56</v>
      </c>
      <c r="C202" s="11" t="s">
        <v>642</v>
      </c>
      <c r="D202" s="12" t="s">
        <v>40</v>
      </c>
      <c r="E202" s="8">
        <f>520*1.5*1.25</f>
        <v>975</v>
      </c>
      <c r="F202" s="8">
        <f>+E202*$F$6</f>
        <v>149.85701441880008</v>
      </c>
      <c r="G202" s="58">
        <v>1193.7</v>
      </c>
      <c r="H202" s="71"/>
      <c r="I202" s="72"/>
    </row>
    <row r="203" spans="2:9" ht="15">
      <c r="B203" s="80"/>
      <c r="C203" s="11"/>
      <c r="D203" s="12"/>
      <c r="G203" s="58"/>
      <c r="H203" s="71"/>
      <c r="I203" s="72"/>
    </row>
    <row r="204" spans="2:4" ht="15">
      <c r="B204" s="80"/>
      <c r="D204" s="103" t="s">
        <v>692</v>
      </c>
    </row>
    <row r="205" ht="15">
      <c r="B205" s="85" t="s">
        <v>590</v>
      </c>
    </row>
    <row r="206" ht="15">
      <c r="B206" s="85" t="s">
        <v>2</v>
      </c>
    </row>
    <row r="207" ht="15">
      <c r="B207" s="85" t="s">
        <v>41</v>
      </c>
    </row>
    <row r="208" ht="15">
      <c r="B208" s="80"/>
    </row>
    <row r="209" spans="2:9" ht="16.5">
      <c r="B209" s="80">
        <v>57</v>
      </c>
      <c r="C209" s="11" t="s">
        <v>639</v>
      </c>
      <c r="D209" s="12" t="s">
        <v>40</v>
      </c>
      <c r="E209" s="8">
        <f>286*1.5*1.25</f>
        <v>536.25</v>
      </c>
      <c r="F209" s="8">
        <f>+E209*$F$6</f>
        <v>82.42135793034005</v>
      </c>
      <c r="G209" s="58">
        <v>656.53</v>
      </c>
      <c r="H209" s="71"/>
      <c r="I209" s="72"/>
    </row>
    <row r="210" ht="15">
      <c r="B210" s="80"/>
    </row>
    <row r="211" spans="2:9" ht="16.5">
      <c r="B211" s="80">
        <v>58</v>
      </c>
      <c r="C211" s="11" t="s">
        <v>640</v>
      </c>
      <c r="D211" s="12" t="s">
        <v>40</v>
      </c>
      <c r="E211" s="8">
        <f>264*1.5*1.25</f>
        <v>495</v>
      </c>
      <c r="F211" s="8">
        <f>+E211*$F$6</f>
        <v>76.08125347416004</v>
      </c>
      <c r="G211" s="58">
        <v>606.03</v>
      </c>
      <c r="H211" s="71"/>
      <c r="I211" s="72"/>
    </row>
    <row r="212" ht="15">
      <c r="B212" s="80"/>
    </row>
    <row r="213" spans="2:9" ht="16.5">
      <c r="B213" s="80">
        <v>59</v>
      </c>
      <c r="C213" s="11" t="s">
        <v>641</v>
      </c>
      <c r="D213" s="12" t="s">
        <v>40</v>
      </c>
      <c r="E213" s="8">
        <f>242*1.5*1.25</f>
        <v>453.75</v>
      </c>
      <c r="F213" s="8">
        <f>+E213*$F$6</f>
        <v>69.74114901798004</v>
      </c>
      <c r="G213" s="58">
        <v>555.53</v>
      </c>
      <c r="H213" s="71"/>
      <c r="I213" s="72"/>
    </row>
    <row r="214" ht="15">
      <c r="B214" s="80"/>
    </row>
    <row r="215" spans="2:9" ht="16.5">
      <c r="B215" s="80">
        <v>60</v>
      </c>
      <c r="C215" s="11" t="s">
        <v>642</v>
      </c>
      <c r="D215" s="12" t="s">
        <v>40</v>
      </c>
      <c r="E215" s="8">
        <f>220*1.5*1.25</f>
        <v>412.5</v>
      </c>
      <c r="F215" s="8">
        <f>+E215*$F$6</f>
        <v>63.401044561800035</v>
      </c>
      <c r="G215" s="58">
        <v>505.03</v>
      </c>
      <c r="H215" s="71"/>
      <c r="I215" s="72"/>
    </row>
    <row r="216" ht="15">
      <c r="B216" s="80"/>
    </row>
    <row r="218" ht="15">
      <c r="B218" s="85" t="s">
        <v>591</v>
      </c>
    </row>
    <row r="219" ht="15">
      <c r="B219" s="85" t="s">
        <v>3</v>
      </c>
    </row>
    <row r="220" ht="15">
      <c r="B220" s="85" t="s">
        <v>41</v>
      </c>
    </row>
    <row r="221" ht="15">
      <c r="B221" s="80"/>
    </row>
    <row r="222" spans="2:9" ht="16.5">
      <c r="B222" s="80">
        <v>61</v>
      </c>
      <c r="C222" s="11" t="s">
        <v>639</v>
      </c>
      <c r="D222" s="12" t="s">
        <v>40</v>
      </c>
      <c r="E222" s="8">
        <f>676*1.5*1.25</f>
        <v>1267.5</v>
      </c>
      <c r="F222" s="8">
        <f>+E222*$F$6</f>
        <v>194.8141187444401</v>
      </c>
      <c r="G222" s="58">
        <v>1551.81</v>
      </c>
      <c r="H222" s="71"/>
      <c r="I222" s="72"/>
    </row>
    <row r="223" ht="15">
      <c r="B223" s="80"/>
    </row>
    <row r="224" spans="2:9" ht="16.5">
      <c r="B224" s="80">
        <v>62</v>
      </c>
      <c r="C224" s="11" t="s">
        <v>640</v>
      </c>
      <c r="D224" s="12" t="s">
        <v>40</v>
      </c>
      <c r="E224" s="8">
        <f>624*1.5*1.25</f>
        <v>1170</v>
      </c>
      <c r="F224" s="8">
        <f>+E224*$F$6</f>
        <v>179.8284173025601</v>
      </c>
      <c r="G224" s="58">
        <v>1432.44</v>
      </c>
      <c r="H224" s="71"/>
      <c r="I224" s="72"/>
    </row>
    <row r="225" ht="15">
      <c r="B225" s="80"/>
    </row>
    <row r="226" spans="2:9" ht="16.5">
      <c r="B226" s="80">
        <v>63</v>
      </c>
      <c r="C226" s="11" t="s">
        <v>641</v>
      </c>
      <c r="D226" s="12" t="s">
        <v>40</v>
      </c>
      <c r="E226" s="8">
        <f>572*1.5*1.25</f>
        <v>1072.5</v>
      </c>
      <c r="F226" s="8">
        <f>+E226*$F$6</f>
        <v>164.8427158606801</v>
      </c>
      <c r="G226" s="58">
        <v>1313.07</v>
      </c>
      <c r="H226" s="71"/>
      <c r="I226" s="72"/>
    </row>
    <row r="227" ht="15">
      <c r="B227" s="80"/>
    </row>
    <row r="228" spans="2:9" ht="16.5">
      <c r="B228" s="80">
        <v>64</v>
      </c>
      <c r="C228" s="11" t="s">
        <v>642</v>
      </c>
      <c r="D228" s="12" t="s">
        <v>40</v>
      </c>
      <c r="E228" s="8">
        <f>520*1.5*1.25</f>
        <v>975</v>
      </c>
      <c r="F228" s="8">
        <f>+E228*$F$6</f>
        <v>149.85701441880008</v>
      </c>
      <c r="G228" s="58">
        <v>1193.7</v>
      </c>
      <c r="H228" s="71"/>
      <c r="I228" s="72"/>
    </row>
    <row r="229" ht="15">
      <c r="B229" s="80"/>
    </row>
    <row r="230" ht="15">
      <c r="B230" s="85" t="s">
        <v>592</v>
      </c>
    </row>
    <row r="231" ht="15">
      <c r="B231" s="85" t="s">
        <v>2</v>
      </c>
    </row>
    <row r="232" ht="15">
      <c r="B232" s="85" t="s">
        <v>41</v>
      </c>
    </row>
    <row r="233" ht="15">
      <c r="B233" s="80"/>
    </row>
    <row r="234" spans="2:9" ht="16.5">
      <c r="B234" s="80">
        <v>65</v>
      </c>
      <c r="C234" s="11" t="s">
        <v>639</v>
      </c>
      <c r="D234" s="12" t="s">
        <v>40</v>
      </c>
      <c r="E234" s="8">
        <f>286*1.5*2</f>
        <v>858</v>
      </c>
      <c r="F234" s="8">
        <f>+E234*$F$6</f>
        <v>131.87417268854406</v>
      </c>
      <c r="G234" s="58">
        <v>1050.45</v>
      </c>
      <c r="H234" s="71"/>
      <c r="I234" s="72"/>
    </row>
    <row r="235" ht="15">
      <c r="B235" s="80"/>
    </row>
    <row r="236" spans="2:9" ht="16.5">
      <c r="B236" s="80">
        <v>66</v>
      </c>
      <c r="C236" s="11" t="s">
        <v>640</v>
      </c>
      <c r="D236" s="12" t="s">
        <v>40</v>
      </c>
      <c r="E236" s="8">
        <f>264*1.5*2</f>
        <v>792</v>
      </c>
      <c r="F236" s="8">
        <f>+E236*$F$6</f>
        <v>121.73000555865607</v>
      </c>
      <c r="G236" s="58">
        <v>969.65</v>
      </c>
      <c r="H236" s="71"/>
      <c r="I236" s="72"/>
    </row>
    <row r="237" ht="15">
      <c r="B237" s="80"/>
    </row>
    <row r="238" spans="2:9" ht="16.5">
      <c r="B238" s="80">
        <v>67</v>
      </c>
      <c r="C238" s="11" t="s">
        <v>641</v>
      </c>
      <c r="D238" s="12" t="s">
        <v>40</v>
      </c>
      <c r="E238" s="8">
        <f>242*1.5*2</f>
        <v>726</v>
      </c>
      <c r="F238" s="8">
        <f>+E238*$F$6</f>
        <v>111.58583842876806</v>
      </c>
      <c r="G238" s="58">
        <v>888.85</v>
      </c>
      <c r="H238" s="71"/>
      <c r="I238" s="72"/>
    </row>
    <row r="239" ht="15">
      <c r="B239" s="80"/>
    </row>
    <row r="240" spans="2:9" ht="16.5">
      <c r="B240" s="80">
        <v>68</v>
      </c>
      <c r="C240" s="11" t="s">
        <v>642</v>
      </c>
      <c r="D240" s="12" t="s">
        <v>40</v>
      </c>
      <c r="E240" s="8">
        <f>220*1.5*2</f>
        <v>660</v>
      </c>
      <c r="F240" s="8">
        <f>+E240*$F$6</f>
        <v>101.44167129888005</v>
      </c>
      <c r="G240" s="58">
        <v>808.04</v>
      </c>
      <c r="H240" s="71"/>
      <c r="I240" s="72"/>
    </row>
    <row r="241" ht="15">
      <c r="B241" s="80"/>
    </row>
    <row r="243" ht="15">
      <c r="B243" s="85" t="s">
        <v>593</v>
      </c>
    </row>
    <row r="244" ht="15">
      <c r="B244" s="85" t="s">
        <v>3</v>
      </c>
    </row>
    <row r="245" ht="15">
      <c r="B245" s="85" t="s">
        <v>41</v>
      </c>
    </row>
    <row r="246" ht="15">
      <c r="B246" s="80"/>
    </row>
    <row r="247" spans="2:9" ht="16.5">
      <c r="B247" s="80">
        <v>69</v>
      </c>
      <c r="C247" s="11" t="s">
        <v>639</v>
      </c>
      <c r="D247" s="12" t="s">
        <v>40</v>
      </c>
      <c r="E247" s="8">
        <f>676*1.5*2</f>
        <v>2028</v>
      </c>
      <c r="F247" s="8">
        <f>+E247*$F$6</f>
        <v>311.70258999110416</v>
      </c>
      <c r="G247" s="58">
        <v>2482.89</v>
      </c>
      <c r="H247" s="71"/>
      <c r="I247" s="72"/>
    </row>
    <row r="248" ht="15">
      <c r="B248" s="80"/>
    </row>
    <row r="249" spans="2:9" ht="16.5">
      <c r="B249" s="80">
        <v>70</v>
      </c>
      <c r="C249" s="11" t="s">
        <v>640</v>
      </c>
      <c r="D249" s="12" t="s">
        <v>40</v>
      </c>
      <c r="E249" s="8">
        <f>624*1.5*2</f>
        <v>1872</v>
      </c>
      <c r="F249" s="8">
        <f>+E249*$F$6</f>
        <v>287.72546768409615</v>
      </c>
      <c r="G249" s="58">
        <v>2291.9</v>
      </c>
      <c r="H249" s="71"/>
      <c r="I249" s="72"/>
    </row>
    <row r="250" ht="15">
      <c r="B250" s="80"/>
    </row>
    <row r="251" spans="2:9" ht="16.5">
      <c r="B251" s="80">
        <v>71</v>
      </c>
      <c r="C251" s="11" t="s">
        <v>641</v>
      </c>
      <c r="D251" s="12" t="s">
        <v>40</v>
      </c>
      <c r="E251" s="8">
        <f>572*1.5*2</f>
        <v>1716</v>
      </c>
      <c r="F251" s="8">
        <f>+E251*$F$6</f>
        <v>263.7483453770881</v>
      </c>
      <c r="G251" s="58">
        <v>2100.91</v>
      </c>
      <c r="H251" s="71"/>
      <c r="I251" s="72"/>
    </row>
    <row r="252" ht="15">
      <c r="B252" s="80"/>
    </row>
    <row r="253" spans="2:9" ht="16.5">
      <c r="B253" s="80">
        <v>72</v>
      </c>
      <c r="C253" s="11" t="s">
        <v>642</v>
      </c>
      <c r="D253" s="12" t="s">
        <v>40</v>
      </c>
      <c r="E253" s="8">
        <f>520*1.5*2</f>
        <v>1560</v>
      </c>
      <c r="F253" s="8">
        <f>+E253*$F$6</f>
        <v>239.77122307008014</v>
      </c>
      <c r="G253" s="58">
        <v>1909.92</v>
      </c>
      <c r="H253" s="71"/>
      <c r="I253" s="72"/>
    </row>
    <row r="254" spans="2:7" ht="15">
      <c r="B254" s="80"/>
      <c r="C254" s="11"/>
      <c r="D254" s="12"/>
      <c r="G254" s="58"/>
    </row>
    <row r="255" spans="2:7" ht="15">
      <c r="B255" s="80"/>
      <c r="C255" s="68" t="s">
        <v>111</v>
      </c>
      <c r="D255" s="12"/>
      <c r="G255" s="58"/>
    </row>
    <row r="256" spans="2:4" ht="15">
      <c r="B256" s="80"/>
      <c r="D256" s="103" t="s">
        <v>693</v>
      </c>
    </row>
    <row r="258" ht="15">
      <c r="B258" s="80"/>
    </row>
    <row r="259" spans="2:10" ht="19.5">
      <c r="B259" s="65"/>
      <c r="C259" s="124" t="s">
        <v>110</v>
      </c>
      <c r="D259" s="107"/>
      <c r="E259" s="107"/>
      <c r="F259" s="107"/>
      <c r="G259" s="107"/>
      <c r="H259" s="107"/>
      <c r="I259" s="107"/>
      <c r="J259" s="107"/>
    </row>
    <row r="260" ht="15">
      <c r="B260" s="65"/>
    </row>
    <row r="261" spans="2:10" ht="15">
      <c r="B261" s="106" t="s">
        <v>528</v>
      </c>
      <c r="C261" s="107"/>
      <c r="D261" s="107"/>
      <c r="E261" s="107"/>
      <c r="F261" s="107"/>
      <c r="G261" s="107"/>
      <c r="H261" s="107"/>
      <c r="I261" s="107"/>
      <c r="J261" s="107"/>
    </row>
    <row r="262" spans="2:10" ht="15" customHeight="1">
      <c r="B262" s="104" t="s">
        <v>530</v>
      </c>
      <c r="C262" s="105"/>
      <c r="D262" s="105"/>
      <c r="E262" s="105"/>
      <c r="F262" s="105"/>
      <c r="G262" s="105"/>
      <c r="H262" s="105"/>
      <c r="I262" s="105"/>
      <c r="J262" s="105"/>
    </row>
    <row r="263" spans="2:10" ht="17.25" customHeight="1">
      <c r="B263" s="104" t="s">
        <v>529</v>
      </c>
      <c r="C263" s="105"/>
      <c r="D263" s="105"/>
      <c r="E263" s="105"/>
      <c r="F263" s="105"/>
      <c r="G263" s="105"/>
      <c r="H263" s="105"/>
      <c r="I263" s="105"/>
      <c r="J263" s="105"/>
    </row>
    <row r="264" spans="2:10" ht="15">
      <c r="B264" s="104" t="s">
        <v>184</v>
      </c>
      <c r="C264" s="105"/>
      <c r="D264" s="105"/>
      <c r="E264" s="105"/>
      <c r="F264" s="105"/>
      <c r="G264" s="105"/>
      <c r="H264" s="105"/>
      <c r="I264" s="105"/>
      <c r="J264" s="105"/>
    </row>
    <row r="265" spans="2:10" ht="15">
      <c r="B265" s="104" t="s">
        <v>14</v>
      </c>
      <c r="C265" s="105"/>
      <c r="D265" s="105"/>
      <c r="E265" s="105"/>
      <c r="F265" s="105"/>
      <c r="G265" s="105"/>
      <c r="H265" s="105"/>
      <c r="I265" s="105"/>
      <c r="J265" s="105"/>
    </row>
    <row r="266" spans="2:10" ht="15">
      <c r="B266" s="104" t="s">
        <v>531</v>
      </c>
      <c r="C266" s="105"/>
      <c r="D266" s="105"/>
      <c r="E266" s="105"/>
      <c r="F266" s="105"/>
      <c r="G266" s="105"/>
      <c r="H266" s="105"/>
      <c r="I266" s="105"/>
      <c r="J266" s="105"/>
    </row>
    <row r="267" spans="2:10" ht="15">
      <c r="B267" s="104" t="s">
        <v>532</v>
      </c>
      <c r="C267" s="105"/>
      <c r="D267" s="105"/>
      <c r="E267" s="105"/>
      <c r="F267" s="105"/>
      <c r="G267" s="105"/>
      <c r="H267" s="105"/>
      <c r="I267" s="105"/>
      <c r="J267" s="105"/>
    </row>
    <row r="268" spans="2:10" ht="15">
      <c r="B268" s="104" t="s">
        <v>533</v>
      </c>
      <c r="C268" s="105"/>
      <c r="D268" s="105"/>
      <c r="E268" s="105"/>
      <c r="F268" s="105"/>
      <c r="G268" s="105"/>
      <c r="H268" s="105"/>
      <c r="I268" s="105"/>
      <c r="J268" s="105"/>
    </row>
    <row r="269" spans="2:10" ht="15">
      <c r="B269" s="104" t="s">
        <v>534</v>
      </c>
      <c r="C269" s="105"/>
      <c r="D269" s="105"/>
      <c r="E269" s="105"/>
      <c r="F269" s="105"/>
      <c r="G269" s="105"/>
      <c r="H269" s="105"/>
      <c r="I269" s="105"/>
      <c r="J269" s="105"/>
    </row>
    <row r="270" spans="2:10" ht="15">
      <c r="B270" s="104" t="s">
        <v>535</v>
      </c>
      <c r="C270" s="105"/>
      <c r="D270" s="105"/>
      <c r="E270" s="105"/>
      <c r="F270" s="105"/>
      <c r="G270" s="105"/>
      <c r="H270" s="105"/>
      <c r="I270" s="105"/>
      <c r="J270" s="105"/>
    </row>
    <row r="271" spans="2:10" ht="15">
      <c r="B271" s="104" t="s">
        <v>16</v>
      </c>
      <c r="C271" s="105"/>
      <c r="D271" s="105"/>
      <c r="E271" s="105"/>
      <c r="F271" s="105"/>
      <c r="G271" s="105"/>
      <c r="H271" s="105"/>
      <c r="I271" s="105"/>
      <c r="J271" s="105"/>
    </row>
    <row r="272" spans="2:10" ht="15">
      <c r="B272" s="104" t="s">
        <v>15</v>
      </c>
      <c r="C272" s="105"/>
      <c r="D272" s="105"/>
      <c r="E272" s="105"/>
      <c r="F272" s="105"/>
      <c r="G272" s="105"/>
      <c r="H272" s="105"/>
      <c r="I272" s="105"/>
      <c r="J272" s="105"/>
    </row>
    <row r="273" spans="2:25" ht="15">
      <c r="B273" s="104" t="s">
        <v>10</v>
      </c>
      <c r="C273" s="105"/>
      <c r="D273" s="105"/>
      <c r="E273" s="105"/>
      <c r="F273" s="105"/>
      <c r="G273" s="105"/>
      <c r="H273" s="105"/>
      <c r="I273" s="105"/>
      <c r="J273" s="105"/>
      <c r="K273" s="104"/>
      <c r="L273" s="105"/>
      <c r="M273" s="105"/>
      <c r="N273" s="105"/>
      <c r="O273" s="105"/>
      <c r="P273" s="105"/>
      <c r="Q273" s="105"/>
      <c r="R273" s="105"/>
      <c r="S273" s="105"/>
      <c r="T273" s="104"/>
      <c r="U273" s="105"/>
      <c r="V273" s="105"/>
      <c r="W273" s="105"/>
      <c r="X273" s="105"/>
      <c r="Y273" s="105"/>
    </row>
    <row r="274" spans="2:10" ht="15">
      <c r="B274" s="104" t="s">
        <v>11</v>
      </c>
      <c r="C274" s="105"/>
      <c r="D274" s="105"/>
      <c r="E274" s="105"/>
      <c r="F274" s="105"/>
      <c r="G274" s="105"/>
      <c r="H274" s="105"/>
      <c r="I274" s="105"/>
      <c r="J274" s="105"/>
    </row>
    <row r="275" spans="2:10" ht="15">
      <c r="B275" s="104" t="s">
        <v>12</v>
      </c>
      <c r="C275" s="105"/>
      <c r="D275" s="105"/>
      <c r="E275" s="105"/>
      <c r="F275" s="105"/>
      <c r="G275" s="105"/>
      <c r="H275" s="105"/>
      <c r="I275" s="105"/>
      <c r="J275" s="105"/>
    </row>
    <row r="276" spans="2:10" ht="15">
      <c r="B276" s="104" t="s">
        <v>37</v>
      </c>
      <c r="C276" s="105"/>
      <c r="D276" s="105"/>
      <c r="E276" s="105"/>
      <c r="F276" s="105"/>
      <c r="G276" s="105"/>
      <c r="H276" s="105"/>
      <c r="I276" s="105"/>
      <c r="J276" s="105"/>
    </row>
    <row r="277" spans="2:8" ht="15">
      <c r="B277" s="104" t="s">
        <v>4</v>
      </c>
      <c r="C277" s="105"/>
      <c r="D277" s="105"/>
      <c r="E277" s="105"/>
      <c r="F277" s="105"/>
      <c r="G277" s="105"/>
      <c r="H277" s="105"/>
    </row>
    <row r="278" spans="2:10" ht="15">
      <c r="B278" s="104" t="s">
        <v>8</v>
      </c>
      <c r="C278" s="105"/>
      <c r="D278" s="105"/>
      <c r="E278" s="105"/>
      <c r="F278" s="105"/>
      <c r="G278" s="105"/>
      <c r="H278" s="105"/>
      <c r="I278" s="105"/>
      <c r="J278" s="105"/>
    </row>
    <row r="279" spans="2:10" ht="15">
      <c r="B279" s="104" t="s">
        <v>5</v>
      </c>
      <c r="C279" s="105"/>
      <c r="D279" s="105"/>
      <c r="E279" s="105"/>
      <c r="F279" s="105"/>
      <c r="G279" s="105"/>
      <c r="H279" s="105"/>
      <c r="I279" s="105"/>
      <c r="J279" s="105"/>
    </row>
    <row r="280" spans="2:8" ht="15">
      <c r="B280" s="104" t="s">
        <v>6</v>
      </c>
      <c r="C280" s="105"/>
      <c r="D280" s="105"/>
      <c r="E280" s="105"/>
      <c r="F280" s="105"/>
      <c r="G280" s="105"/>
      <c r="H280" s="105"/>
    </row>
    <row r="281" spans="2:10" ht="15">
      <c r="B281" s="104" t="s">
        <v>9</v>
      </c>
      <c r="C281" s="105"/>
      <c r="D281" s="105"/>
      <c r="E281" s="105"/>
      <c r="F281" s="105"/>
      <c r="G281" s="105"/>
      <c r="H281" s="105"/>
      <c r="I281" s="105"/>
      <c r="J281" s="105"/>
    </row>
    <row r="282" spans="2:10" ht="15">
      <c r="B282" s="104" t="s">
        <v>7</v>
      </c>
      <c r="C282" s="105"/>
      <c r="D282" s="105"/>
      <c r="E282" s="105"/>
      <c r="F282" s="105"/>
      <c r="G282" s="105"/>
      <c r="H282" s="105"/>
      <c r="I282" s="105"/>
      <c r="J282" s="105"/>
    </row>
    <row r="283" spans="2:6" ht="15">
      <c r="B283" s="65"/>
      <c r="F283" s="14" t="s">
        <v>42</v>
      </c>
    </row>
    <row r="284" spans="2:5" ht="30.75">
      <c r="B284" s="49" t="s">
        <v>43</v>
      </c>
      <c r="C284" s="15" t="s">
        <v>44</v>
      </c>
      <c r="D284" s="16" t="s">
        <v>45</v>
      </c>
      <c r="E284" s="17" t="s">
        <v>46</v>
      </c>
    </row>
    <row r="285" spans="2:5" ht="15">
      <c r="B285" s="49"/>
      <c r="C285" s="18" t="s">
        <v>47</v>
      </c>
      <c r="D285" s="16"/>
      <c r="E285" s="17"/>
    </row>
    <row r="286" spans="2:9" ht="72" customHeight="1">
      <c r="B286" s="19"/>
      <c r="C286" s="108" t="s">
        <v>48</v>
      </c>
      <c r="D286" s="108"/>
      <c r="E286" s="20" t="s">
        <v>49</v>
      </c>
      <c r="F286" s="2" t="s">
        <v>34</v>
      </c>
      <c r="G286" s="57" t="s">
        <v>18</v>
      </c>
      <c r="H286" s="57"/>
      <c r="I286" s="21"/>
    </row>
    <row r="287" spans="2:9" ht="39" customHeight="1">
      <c r="B287" s="81">
        <v>100</v>
      </c>
      <c r="C287" s="109" t="s">
        <v>50</v>
      </c>
      <c r="D287" s="110" t="s">
        <v>51</v>
      </c>
      <c r="E287" s="111" t="s">
        <v>52</v>
      </c>
      <c r="F287" s="8">
        <v>334</v>
      </c>
      <c r="H287" s="58"/>
      <c r="I287" s="3"/>
    </row>
    <row r="288" spans="2:10" ht="22.5" customHeight="1">
      <c r="B288" s="80"/>
      <c r="C288" s="109"/>
      <c r="D288" s="110"/>
      <c r="E288" s="111"/>
      <c r="F288" s="8">
        <v>334</v>
      </c>
      <c r="G288" s="60" t="s">
        <v>52</v>
      </c>
      <c r="H288" s="58">
        <v>408.92</v>
      </c>
      <c r="I288" s="71"/>
      <c r="J288" s="72"/>
    </row>
    <row r="289" spans="2:10" ht="41.25" customHeight="1">
      <c r="B289" s="81">
        <v>101</v>
      </c>
      <c r="C289" s="109" t="s">
        <v>53</v>
      </c>
      <c r="D289" s="110" t="s">
        <v>54</v>
      </c>
      <c r="E289" s="111" t="s">
        <v>52</v>
      </c>
      <c r="F289" s="8">
        <v>789.45</v>
      </c>
      <c r="G289" s="60" t="s">
        <v>52</v>
      </c>
      <c r="H289" s="58">
        <v>966.53</v>
      </c>
      <c r="I289" s="71"/>
      <c r="J289" s="72"/>
    </row>
    <row r="290" spans="2:8" ht="15.75" customHeight="1" hidden="1">
      <c r="B290" s="80"/>
      <c r="C290" s="109"/>
      <c r="D290" s="110"/>
      <c r="E290" s="111"/>
      <c r="F290" s="25">
        <v>334</v>
      </c>
      <c r="G290" s="61">
        <f>+F290*$F$6</f>
        <v>51.33563365731203</v>
      </c>
      <c r="H290" s="58">
        <f>+F290+G290</f>
        <v>385.33563365731203</v>
      </c>
    </row>
    <row r="291" spans="2:8" ht="48" customHeight="1">
      <c r="B291" s="47"/>
      <c r="C291" s="22"/>
      <c r="D291" s="23"/>
      <c r="E291" s="24"/>
      <c r="F291" s="25"/>
      <c r="G291" s="61"/>
      <c r="H291" s="58"/>
    </row>
    <row r="292" spans="2:9" ht="103.5" customHeight="1">
      <c r="B292" s="112"/>
      <c r="C292" s="108" t="s">
        <v>55</v>
      </c>
      <c r="D292" s="108"/>
      <c r="E292" s="113" t="s">
        <v>56</v>
      </c>
      <c r="G292" s="57" t="s">
        <v>19</v>
      </c>
      <c r="I292" s="21"/>
    </row>
    <row r="293" spans="2:5" ht="14.25" customHeight="1" hidden="1">
      <c r="B293" s="112"/>
      <c r="C293" s="108"/>
      <c r="D293" s="108"/>
      <c r="E293" s="113"/>
    </row>
    <row r="294" spans="2:5" ht="42.75" customHeight="1">
      <c r="B294" s="81">
        <v>102</v>
      </c>
      <c r="C294" s="109" t="s">
        <v>57</v>
      </c>
      <c r="D294" s="110" t="s">
        <v>58</v>
      </c>
      <c r="E294" s="111" t="s">
        <v>52</v>
      </c>
    </row>
    <row r="295" spans="2:10" ht="18" customHeight="1">
      <c r="B295" s="81"/>
      <c r="C295" s="109"/>
      <c r="D295" s="110"/>
      <c r="E295" s="111"/>
      <c r="F295" s="8">
        <v>254</v>
      </c>
      <c r="G295" s="60" t="s">
        <v>52</v>
      </c>
      <c r="H295" s="58">
        <v>310.97</v>
      </c>
      <c r="I295" s="71"/>
      <c r="J295" s="72"/>
    </row>
    <row r="296" spans="2:10" ht="38.25" customHeight="1">
      <c r="B296" s="81">
        <v>103</v>
      </c>
      <c r="C296" s="27" t="s">
        <v>59</v>
      </c>
      <c r="D296" s="28" t="s">
        <v>60</v>
      </c>
      <c r="E296" s="25" t="s">
        <v>52</v>
      </c>
      <c r="F296" s="8">
        <v>600.36</v>
      </c>
      <c r="G296" s="60" t="s">
        <v>52</v>
      </c>
      <c r="H296" s="58">
        <v>735.03</v>
      </c>
      <c r="I296" s="71"/>
      <c r="J296" s="72"/>
    </row>
    <row r="297" spans="2:10" ht="21" customHeight="1">
      <c r="B297" s="81"/>
      <c r="C297" s="27"/>
      <c r="D297" s="28"/>
      <c r="E297" s="25"/>
      <c r="H297" s="58"/>
      <c r="I297" s="71"/>
      <c r="J297" s="72"/>
    </row>
    <row r="298" spans="2:10" ht="18.75" customHeight="1">
      <c r="B298" s="81"/>
      <c r="C298" s="27"/>
      <c r="D298" s="103" t="s">
        <v>694</v>
      </c>
      <c r="E298" s="25"/>
      <c r="H298" s="58"/>
      <c r="I298" s="71"/>
      <c r="J298" s="72"/>
    </row>
    <row r="299" spans="2:10" ht="18.75" customHeight="1">
      <c r="B299" s="81"/>
      <c r="C299" s="27"/>
      <c r="D299" s="103"/>
      <c r="E299" s="25"/>
      <c r="H299" s="58"/>
      <c r="I299" s="71"/>
      <c r="J299" s="72"/>
    </row>
    <row r="300" spans="2:9" ht="165.75" customHeight="1">
      <c r="B300" s="81"/>
      <c r="C300" s="108" t="s">
        <v>17</v>
      </c>
      <c r="D300" s="108"/>
      <c r="E300" s="2" t="s">
        <v>61</v>
      </c>
      <c r="G300" s="57" t="s">
        <v>20</v>
      </c>
      <c r="I300" s="21"/>
    </row>
    <row r="301" spans="2:5" ht="39.75" customHeight="1">
      <c r="B301" s="81">
        <v>104</v>
      </c>
      <c r="C301" s="109" t="s">
        <v>57</v>
      </c>
      <c r="D301" s="110" t="s">
        <v>62</v>
      </c>
      <c r="E301" s="111" t="s">
        <v>52</v>
      </c>
    </row>
    <row r="302" spans="2:10" ht="15">
      <c r="B302" s="81"/>
      <c r="C302" s="109"/>
      <c r="D302" s="110"/>
      <c r="E302" s="111"/>
      <c r="F302" s="8">
        <v>1001</v>
      </c>
      <c r="G302" s="60" t="s">
        <v>52</v>
      </c>
      <c r="H302" s="58">
        <v>1225.53</v>
      </c>
      <c r="I302" s="71"/>
      <c r="J302" s="72"/>
    </row>
    <row r="303" spans="2:10" ht="47.25" customHeight="1">
      <c r="B303" s="81">
        <v>105</v>
      </c>
      <c r="C303" s="109" t="s">
        <v>59</v>
      </c>
      <c r="D303" s="110" t="s">
        <v>63</v>
      </c>
      <c r="E303" s="111" t="s">
        <v>52</v>
      </c>
      <c r="F303" s="8">
        <v>2365.98</v>
      </c>
      <c r="G303" s="60" t="s">
        <v>52</v>
      </c>
      <c r="H303" s="58">
        <v>2896.68</v>
      </c>
      <c r="I303" s="71"/>
      <c r="J303" s="72"/>
    </row>
    <row r="304" spans="2:8" ht="15" customHeight="1" hidden="1">
      <c r="B304" s="81"/>
      <c r="C304" s="109"/>
      <c r="D304" s="110"/>
      <c r="E304" s="111"/>
      <c r="H304" s="58"/>
    </row>
    <row r="305" ht="15">
      <c r="B305" s="54"/>
    </row>
    <row r="306" ht="15">
      <c r="B306" s="54"/>
    </row>
    <row r="307" spans="2:5" ht="30.75">
      <c r="B307" s="53"/>
      <c r="C307" s="29" t="s">
        <v>64</v>
      </c>
      <c r="D307" s="30"/>
      <c r="E307" s="31"/>
    </row>
    <row r="308" spans="2:9" ht="138.75" customHeight="1">
      <c r="B308" s="53"/>
      <c r="C308" s="108" t="s">
        <v>21</v>
      </c>
      <c r="D308" s="108"/>
      <c r="E308" s="2" t="s">
        <v>65</v>
      </c>
      <c r="G308" s="57" t="s">
        <v>22</v>
      </c>
      <c r="I308" s="21"/>
    </row>
    <row r="309" spans="2:5" ht="45.75" customHeight="1">
      <c r="B309" s="81">
        <v>106</v>
      </c>
      <c r="C309" s="109" t="s">
        <v>57</v>
      </c>
      <c r="D309" s="114" t="s">
        <v>66</v>
      </c>
      <c r="E309" s="111" t="s">
        <v>52</v>
      </c>
    </row>
    <row r="310" spans="2:10" ht="14.25" customHeight="1">
      <c r="B310" s="81"/>
      <c r="C310" s="109"/>
      <c r="D310" s="114"/>
      <c r="E310" s="111"/>
      <c r="F310" s="8">
        <v>667</v>
      </c>
      <c r="G310" s="60" t="s">
        <v>52</v>
      </c>
      <c r="H310" s="58">
        <v>816.61</v>
      </c>
      <c r="I310" s="71"/>
      <c r="J310" s="72"/>
    </row>
    <row r="311" spans="2:5" ht="12.75" customHeight="1">
      <c r="B311" s="81">
        <v>107</v>
      </c>
      <c r="C311" s="109" t="s">
        <v>59</v>
      </c>
      <c r="D311" s="114" t="s">
        <v>67</v>
      </c>
      <c r="E311" s="111" t="s">
        <v>52</v>
      </c>
    </row>
    <row r="312" spans="2:10" ht="15">
      <c r="B312" s="81"/>
      <c r="C312" s="109"/>
      <c r="D312" s="114"/>
      <c r="E312" s="111"/>
      <c r="F312" s="8">
        <v>1576.53</v>
      </c>
      <c r="G312" s="60" t="s">
        <v>52</v>
      </c>
      <c r="H312" s="58">
        <v>1930.15</v>
      </c>
      <c r="I312" s="71"/>
      <c r="J312" s="72"/>
    </row>
    <row r="313" spans="2:5" ht="16.5" customHeight="1">
      <c r="B313" s="81"/>
      <c r="C313" s="109" t="s">
        <v>68</v>
      </c>
      <c r="D313" s="114" t="s">
        <v>69</v>
      </c>
      <c r="E313" s="111" t="s">
        <v>52</v>
      </c>
    </row>
    <row r="314" spans="2:10" ht="15">
      <c r="B314" s="81">
        <v>108</v>
      </c>
      <c r="C314" s="109"/>
      <c r="D314" s="114"/>
      <c r="E314" s="111"/>
      <c r="F314" s="8">
        <v>426</v>
      </c>
      <c r="G314" s="60" t="s">
        <v>52</v>
      </c>
      <c r="H314" s="58">
        <v>521.56</v>
      </c>
      <c r="I314" s="71"/>
      <c r="J314" s="72"/>
    </row>
    <row r="315" spans="2:7" ht="98.25" customHeight="1">
      <c r="B315" s="53"/>
      <c r="C315" s="108" t="s">
        <v>70</v>
      </c>
      <c r="D315" s="108"/>
      <c r="E315" s="2" t="s">
        <v>71</v>
      </c>
      <c r="G315" s="57" t="s">
        <v>23</v>
      </c>
    </row>
    <row r="316" spans="2:5" ht="34.5" customHeight="1">
      <c r="B316" s="81">
        <v>109</v>
      </c>
      <c r="C316" s="109" t="s">
        <v>57</v>
      </c>
      <c r="D316" s="114" t="s">
        <v>72</v>
      </c>
      <c r="E316" s="111" t="s">
        <v>52</v>
      </c>
    </row>
    <row r="317" spans="2:10" ht="15">
      <c r="B317" s="81"/>
      <c r="C317" s="109"/>
      <c r="D317" s="114"/>
      <c r="E317" s="111"/>
      <c r="F317" s="8">
        <v>1335</v>
      </c>
      <c r="G317" s="60" t="s">
        <v>52</v>
      </c>
      <c r="H317" s="58">
        <v>1634.45</v>
      </c>
      <c r="I317" s="71"/>
      <c r="J317" s="72"/>
    </row>
    <row r="318" spans="2:9" ht="15.75" customHeight="1">
      <c r="B318" s="81">
        <v>110</v>
      </c>
      <c r="C318" s="109" t="s">
        <v>59</v>
      </c>
      <c r="D318" s="114" t="s">
        <v>73</v>
      </c>
      <c r="E318" s="111" t="s">
        <v>52</v>
      </c>
      <c r="I318" s="33"/>
    </row>
    <row r="319" spans="2:10" ht="15">
      <c r="B319" s="81"/>
      <c r="C319" s="109"/>
      <c r="D319" s="114"/>
      <c r="E319" s="111"/>
      <c r="F319" s="8">
        <v>3155.43</v>
      </c>
      <c r="G319" s="60" t="s">
        <v>52</v>
      </c>
      <c r="H319" s="58">
        <v>3863.21</v>
      </c>
      <c r="I319" s="71"/>
      <c r="J319" s="72"/>
    </row>
    <row r="320" spans="2:10" ht="33.75" customHeight="1">
      <c r="B320" s="81"/>
      <c r="C320" s="22"/>
      <c r="D320" s="103" t="s">
        <v>695</v>
      </c>
      <c r="E320" s="24"/>
      <c r="H320" s="58"/>
      <c r="I320" s="71"/>
      <c r="J320" s="72"/>
    </row>
    <row r="321" spans="2:7" ht="75.75" customHeight="1">
      <c r="B321" s="53"/>
      <c r="C321" s="108" t="s">
        <v>74</v>
      </c>
      <c r="D321" s="108"/>
      <c r="E321" s="2" t="s">
        <v>75</v>
      </c>
      <c r="G321" s="57" t="s">
        <v>24</v>
      </c>
    </row>
    <row r="322" spans="2:10" ht="53.25" customHeight="1">
      <c r="B322" s="81">
        <v>111</v>
      </c>
      <c r="C322" s="109" t="s">
        <v>57</v>
      </c>
      <c r="D322" s="114" t="s">
        <v>76</v>
      </c>
      <c r="E322" s="111" t="s">
        <v>52</v>
      </c>
      <c r="G322" s="60" t="s">
        <v>52</v>
      </c>
      <c r="H322" s="58">
        <v>2255.17</v>
      </c>
      <c r="I322" s="71"/>
      <c r="J322" s="72"/>
    </row>
    <row r="323" spans="2:8" ht="15.75" customHeight="1" hidden="1">
      <c r="B323" s="81"/>
      <c r="C323" s="109"/>
      <c r="D323" s="114"/>
      <c r="E323" s="111"/>
      <c r="F323" s="8">
        <v>1842</v>
      </c>
      <c r="G323" s="60">
        <f>+F323*$F$6</f>
        <v>283.11448262505616</v>
      </c>
      <c r="H323" s="58">
        <f>+F323+G323</f>
        <v>2125.114482625056</v>
      </c>
    </row>
    <row r="324" spans="2:5" ht="13.5" customHeight="1">
      <c r="B324" s="81">
        <v>112</v>
      </c>
      <c r="C324" s="109" t="s">
        <v>59</v>
      </c>
      <c r="D324" s="114" t="s">
        <v>77</v>
      </c>
      <c r="E324" s="111" t="s">
        <v>52</v>
      </c>
    </row>
    <row r="325" spans="2:10" ht="18.75" customHeight="1">
      <c r="B325" s="81"/>
      <c r="C325" s="109"/>
      <c r="D325" s="114"/>
      <c r="E325" s="111"/>
      <c r="F325" s="8">
        <v>4353.78</v>
      </c>
      <c r="G325" s="60" t="s">
        <v>52</v>
      </c>
      <c r="H325" s="58">
        <v>5330.35</v>
      </c>
      <c r="I325" s="71"/>
      <c r="J325" s="72"/>
    </row>
    <row r="326" ht="15">
      <c r="B326" s="54"/>
    </row>
    <row r="327" ht="15">
      <c r="B327" s="54"/>
    </row>
    <row r="328" spans="2:9" ht="78.75" customHeight="1">
      <c r="B328" s="53"/>
      <c r="C328" s="108" t="s">
        <v>78</v>
      </c>
      <c r="D328" s="108"/>
      <c r="E328" s="2" t="s">
        <v>79</v>
      </c>
      <c r="G328" s="57" t="s">
        <v>25</v>
      </c>
      <c r="I328" s="21"/>
    </row>
    <row r="329" spans="2:5" ht="31.5" customHeight="1">
      <c r="B329" s="81">
        <v>113</v>
      </c>
      <c r="C329" s="109" t="s">
        <v>57</v>
      </c>
      <c r="D329" s="114" t="s">
        <v>80</v>
      </c>
      <c r="E329" s="111" t="s">
        <v>52</v>
      </c>
    </row>
    <row r="330" spans="2:10" ht="15">
      <c r="B330" s="81"/>
      <c r="C330" s="109"/>
      <c r="D330" s="114"/>
      <c r="E330" s="111"/>
      <c r="F330" s="8">
        <v>2350</v>
      </c>
      <c r="G330" s="60" t="s">
        <v>52</v>
      </c>
      <c r="H330" s="58">
        <v>2877.11</v>
      </c>
      <c r="I330" s="71"/>
      <c r="J330" s="72"/>
    </row>
    <row r="331" spans="2:5" ht="22.5" customHeight="1">
      <c r="B331" s="81">
        <v>114</v>
      </c>
      <c r="C331" s="109" t="s">
        <v>59</v>
      </c>
      <c r="D331" s="114" t="s">
        <v>81</v>
      </c>
      <c r="E331" s="111" t="s">
        <v>52</v>
      </c>
    </row>
    <row r="332" spans="2:10" ht="15">
      <c r="B332" s="81"/>
      <c r="C332" s="109"/>
      <c r="D332" s="114"/>
      <c r="E332" s="111"/>
      <c r="F332" s="8">
        <v>5554.5</v>
      </c>
      <c r="G332" s="60" t="s">
        <v>52</v>
      </c>
      <c r="H332" s="58">
        <v>6800.4</v>
      </c>
      <c r="I332" s="71"/>
      <c r="J332" s="72"/>
    </row>
    <row r="333" spans="2:8" ht="15">
      <c r="B333" s="47"/>
      <c r="C333" s="22"/>
      <c r="D333" s="32"/>
      <c r="E333" s="24"/>
      <c r="H333" s="58"/>
    </row>
    <row r="334" spans="2:9" ht="60.75" customHeight="1">
      <c r="B334" s="53"/>
      <c r="C334" s="108" t="s">
        <v>82</v>
      </c>
      <c r="D334" s="108"/>
      <c r="E334" s="2" t="s">
        <v>83</v>
      </c>
      <c r="G334" s="57" t="s">
        <v>26</v>
      </c>
      <c r="I334" s="21"/>
    </row>
    <row r="335" spans="2:5" ht="35.25" customHeight="1">
      <c r="B335" s="81">
        <v>115</v>
      </c>
      <c r="C335" s="109" t="s">
        <v>57</v>
      </c>
      <c r="D335" s="114" t="s">
        <v>84</v>
      </c>
      <c r="E335" s="111" t="s">
        <v>52</v>
      </c>
    </row>
    <row r="336" spans="2:10" ht="15">
      <c r="B336" s="81"/>
      <c r="C336" s="109"/>
      <c r="D336" s="114"/>
      <c r="E336" s="111"/>
      <c r="F336" s="8">
        <v>2858</v>
      </c>
      <c r="G336" s="60" t="s">
        <v>52</v>
      </c>
      <c r="H336" s="58">
        <v>3499.06</v>
      </c>
      <c r="I336" s="71"/>
      <c r="J336" s="72"/>
    </row>
    <row r="337" spans="2:5" ht="21" customHeight="1">
      <c r="B337" s="81">
        <v>116</v>
      </c>
      <c r="C337" s="109" t="s">
        <v>59</v>
      </c>
      <c r="D337" s="114" t="s">
        <v>85</v>
      </c>
      <c r="E337" s="111" t="s">
        <v>52</v>
      </c>
    </row>
    <row r="338" spans="2:10" ht="15">
      <c r="B338" s="81"/>
      <c r="C338" s="109"/>
      <c r="D338" s="114"/>
      <c r="E338" s="111"/>
      <c r="F338" s="8">
        <v>6755.21</v>
      </c>
      <c r="G338" s="60" t="s">
        <v>52</v>
      </c>
      <c r="H338" s="58">
        <v>8270.44</v>
      </c>
      <c r="I338" s="71"/>
      <c r="J338" s="72"/>
    </row>
    <row r="339" spans="2:8" ht="15">
      <c r="B339" s="47"/>
      <c r="C339" s="22"/>
      <c r="D339" s="103" t="s">
        <v>696</v>
      </c>
      <c r="E339" s="24"/>
      <c r="H339" s="58"/>
    </row>
    <row r="340" spans="2:7" ht="67.5" customHeight="1">
      <c r="B340" s="53"/>
      <c r="C340" s="29" t="s">
        <v>86</v>
      </c>
      <c r="D340" s="30"/>
      <c r="E340" s="31"/>
      <c r="G340" s="57" t="s">
        <v>536</v>
      </c>
    </row>
    <row r="341" spans="2:7" ht="173.25" customHeight="1">
      <c r="B341" s="53"/>
      <c r="C341" s="108" t="s">
        <v>27</v>
      </c>
      <c r="D341" s="108"/>
      <c r="E341" s="2" t="s">
        <v>87</v>
      </c>
      <c r="G341" s="57" t="s">
        <v>28</v>
      </c>
    </row>
    <row r="342" spans="2:5" ht="24.75" customHeight="1">
      <c r="B342" s="81">
        <v>117</v>
      </c>
      <c r="C342" s="109" t="s">
        <v>57</v>
      </c>
      <c r="D342" s="114" t="s">
        <v>88</v>
      </c>
      <c r="E342" s="111" t="s">
        <v>52</v>
      </c>
    </row>
    <row r="343" spans="2:10" ht="23.25" customHeight="1">
      <c r="B343" s="81"/>
      <c r="C343" s="109"/>
      <c r="D343" s="114"/>
      <c r="E343" s="111"/>
      <c r="F343" s="8">
        <v>1000</v>
      </c>
      <c r="G343" s="60" t="s">
        <v>52</v>
      </c>
      <c r="H343" s="58">
        <v>1224.31</v>
      </c>
      <c r="I343" s="71"/>
      <c r="J343" s="72"/>
    </row>
    <row r="344" spans="2:5" ht="21" customHeight="1" hidden="1">
      <c r="B344" s="81">
        <v>242</v>
      </c>
      <c r="C344" s="109" t="s">
        <v>59</v>
      </c>
      <c r="D344" s="114" t="s">
        <v>89</v>
      </c>
      <c r="E344" s="111" t="s">
        <v>52</v>
      </c>
    </row>
    <row r="345" spans="2:10" ht="15">
      <c r="B345" s="81">
        <v>118</v>
      </c>
      <c r="C345" s="109"/>
      <c r="D345" s="114"/>
      <c r="E345" s="111"/>
      <c r="F345" s="8">
        <v>1335</v>
      </c>
      <c r="G345" s="60" t="s">
        <v>52</v>
      </c>
      <c r="H345" s="58">
        <v>1634.45</v>
      </c>
      <c r="I345" s="71"/>
      <c r="J345" s="72"/>
    </row>
    <row r="346" spans="2:7" ht="78.75" customHeight="1">
      <c r="B346" s="53"/>
      <c r="C346" s="108" t="s">
        <v>90</v>
      </c>
      <c r="D346" s="108"/>
      <c r="E346" s="2" t="s">
        <v>91</v>
      </c>
      <c r="G346" s="57" t="s">
        <v>29</v>
      </c>
    </row>
    <row r="347" spans="2:10" ht="46.5">
      <c r="B347" s="81">
        <v>119</v>
      </c>
      <c r="C347" s="27" t="s">
        <v>57</v>
      </c>
      <c r="D347" s="30" t="s">
        <v>92</v>
      </c>
      <c r="E347" s="25" t="s">
        <v>52</v>
      </c>
      <c r="F347" s="8">
        <v>1300</v>
      </c>
      <c r="G347" s="60" t="s">
        <v>52</v>
      </c>
      <c r="H347" s="58">
        <v>1591.6</v>
      </c>
      <c r="I347" s="71"/>
      <c r="J347" s="72"/>
    </row>
    <row r="348" spans="2:10" ht="30.75">
      <c r="B348" s="81">
        <v>120</v>
      </c>
      <c r="C348" s="27" t="s">
        <v>59</v>
      </c>
      <c r="D348" s="30" t="s">
        <v>93</v>
      </c>
      <c r="E348" s="25" t="s">
        <v>52</v>
      </c>
      <c r="F348" s="8">
        <v>1654</v>
      </c>
      <c r="G348" s="60" t="s">
        <v>52</v>
      </c>
      <c r="H348" s="58">
        <v>2025</v>
      </c>
      <c r="I348" s="71"/>
      <c r="J348" s="72"/>
    </row>
    <row r="349" spans="2:7" ht="78.75" customHeight="1">
      <c r="B349" s="53"/>
      <c r="C349" s="108" t="s">
        <v>30</v>
      </c>
      <c r="D349" s="108"/>
      <c r="E349" s="2" t="s">
        <v>91</v>
      </c>
      <c r="G349" s="57" t="s">
        <v>29</v>
      </c>
    </row>
    <row r="350" spans="2:10" ht="46.5">
      <c r="B350" s="81">
        <v>121</v>
      </c>
      <c r="C350" s="27" t="s">
        <v>57</v>
      </c>
      <c r="D350" s="30" t="s">
        <v>94</v>
      </c>
      <c r="E350" s="25" t="s">
        <v>52</v>
      </c>
      <c r="F350" s="8">
        <v>1730</v>
      </c>
      <c r="G350" s="60" t="s">
        <v>52</v>
      </c>
      <c r="H350" s="58">
        <v>2118.05</v>
      </c>
      <c r="I350" s="71"/>
      <c r="J350" s="72"/>
    </row>
    <row r="351" spans="2:10" ht="30.75">
      <c r="B351" s="81">
        <v>122</v>
      </c>
      <c r="C351" s="27" t="s">
        <v>59</v>
      </c>
      <c r="D351" s="30" t="s">
        <v>95</v>
      </c>
      <c r="E351" s="25" t="s">
        <v>52</v>
      </c>
      <c r="F351" s="8">
        <v>2162</v>
      </c>
      <c r="G351" s="60" t="s">
        <v>52</v>
      </c>
      <c r="H351" s="58">
        <v>2646.95</v>
      </c>
      <c r="I351" s="71"/>
      <c r="J351" s="72"/>
    </row>
    <row r="352" spans="2:7" ht="78.75" customHeight="1">
      <c r="B352" s="53"/>
      <c r="C352" s="108" t="s">
        <v>31</v>
      </c>
      <c r="D352" s="108"/>
      <c r="E352" s="2" t="s">
        <v>91</v>
      </c>
      <c r="G352" s="57" t="s">
        <v>29</v>
      </c>
    </row>
    <row r="353" spans="2:10" ht="46.5">
      <c r="B353" s="81">
        <v>123</v>
      </c>
      <c r="C353" s="27" t="s">
        <v>57</v>
      </c>
      <c r="D353" s="30" t="s">
        <v>96</v>
      </c>
      <c r="E353" s="25" t="s">
        <v>52</v>
      </c>
      <c r="F353" s="8">
        <v>2010</v>
      </c>
      <c r="G353" s="60" t="s">
        <v>52</v>
      </c>
      <c r="H353" s="58">
        <v>2460.86</v>
      </c>
      <c r="I353" s="71"/>
      <c r="J353" s="72"/>
    </row>
    <row r="354" spans="2:10" ht="30.75">
      <c r="B354" s="81">
        <v>124</v>
      </c>
      <c r="C354" s="27" t="s">
        <v>59</v>
      </c>
      <c r="D354" s="30" t="s">
        <v>97</v>
      </c>
      <c r="E354" s="25" t="s">
        <v>52</v>
      </c>
      <c r="F354" s="8">
        <v>2510</v>
      </c>
      <c r="G354" s="60" t="s">
        <v>52</v>
      </c>
      <c r="H354" s="58">
        <v>3073.01</v>
      </c>
      <c r="I354" s="71"/>
      <c r="J354" s="72"/>
    </row>
    <row r="355" spans="2:10" ht="15">
      <c r="B355" s="81"/>
      <c r="C355" s="27"/>
      <c r="D355" s="103" t="s">
        <v>698</v>
      </c>
      <c r="E355" s="25"/>
      <c r="H355" s="58"/>
      <c r="I355" s="71"/>
      <c r="J355" s="72"/>
    </row>
    <row r="356" spans="2:5" ht="36" customHeight="1">
      <c r="B356" s="53"/>
      <c r="C356" s="29" t="s">
        <v>98</v>
      </c>
      <c r="D356" s="30"/>
      <c r="E356" s="31"/>
    </row>
    <row r="357" spans="2:7" ht="157.5" customHeight="1">
      <c r="B357" s="53"/>
      <c r="C357" s="108" t="s">
        <v>33</v>
      </c>
      <c r="D357" s="108"/>
      <c r="E357" s="20" t="s">
        <v>99</v>
      </c>
      <c r="G357" s="57" t="s">
        <v>32</v>
      </c>
    </row>
    <row r="358" spans="2:10" ht="46.5">
      <c r="B358" s="81">
        <v>125</v>
      </c>
      <c r="C358" s="27" t="s">
        <v>57</v>
      </c>
      <c r="D358" s="30" t="s">
        <v>100</v>
      </c>
      <c r="E358" s="25" t="s">
        <v>52</v>
      </c>
      <c r="F358" s="8">
        <v>1335</v>
      </c>
      <c r="G358" s="60" t="s">
        <v>52</v>
      </c>
      <c r="H358" s="58">
        <v>1634.45</v>
      </c>
      <c r="I358" s="71"/>
      <c r="J358" s="72"/>
    </row>
    <row r="359" spans="2:10" ht="30.75">
      <c r="B359" s="81">
        <v>126</v>
      </c>
      <c r="C359" s="27" t="s">
        <v>59</v>
      </c>
      <c r="D359" s="30" t="s">
        <v>101</v>
      </c>
      <c r="E359" s="25" t="s">
        <v>52</v>
      </c>
      <c r="F359" s="8">
        <v>1698.53</v>
      </c>
      <c r="G359" s="60" t="s">
        <v>52</v>
      </c>
      <c r="H359" s="58">
        <v>2079.94</v>
      </c>
      <c r="I359" s="71"/>
      <c r="J359" s="72"/>
    </row>
    <row r="360" ht="15">
      <c r="B360" s="54"/>
    </row>
    <row r="361" ht="15">
      <c r="B361" s="54"/>
    </row>
    <row r="362" spans="2:5" ht="30.75">
      <c r="B362" s="53"/>
      <c r="C362" s="29" t="s">
        <v>102</v>
      </c>
      <c r="D362" s="30"/>
      <c r="E362" s="31"/>
    </row>
    <row r="363" spans="2:7" ht="129" customHeight="1">
      <c r="B363" s="53"/>
      <c r="C363" s="108" t="s">
        <v>103</v>
      </c>
      <c r="D363" s="108"/>
      <c r="E363" s="2" t="s">
        <v>104</v>
      </c>
      <c r="G363" s="57" t="s">
        <v>537</v>
      </c>
    </row>
    <row r="364" spans="2:10" ht="46.5">
      <c r="B364" s="81">
        <v>127</v>
      </c>
      <c r="C364" s="27" t="s">
        <v>57</v>
      </c>
      <c r="D364" s="30" t="s">
        <v>105</v>
      </c>
      <c r="E364" s="25" t="s">
        <v>52</v>
      </c>
      <c r="F364" s="8">
        <v>1015</v>
      </c>
      <c r="G364" s="60" t="s">
        <v>52</v>
      </c>
      <c r="H364" s="58">
        <v>1242.67</v>
      </c>
      <c r="I364" s="71"/>
      <c r="J364" s="72"/>
    </row>
    <row r="365" spans="2:10" ht="30.75">
      <c r="B365" s="81">
        <v>128</v>
      </c>
      <c r="C365" s="27" t="s">
        <v>59</v>
      </c>
      <c r="D365" s="30" t="s">
        <v>106</v>
      </c>
      <c r="E365" s="25" t="s">
        <v>52</v>
      </c>
      <c r="F365" s="8">
        <v>1291.39</v>
      </c>
      <c r="G365" s="60" t="s">
        <v>52</v>
      </c>
      <c r="H365" s="58">
        <v>1581.06</v>
      </c>
      <c r="I365" s="71"/>
      <c r="J365" s="72"/>
    </row>
    <row r="366" spans="2:10" ht="30.75">
      <c r="B366" s="81">
        <v>129</v>
      </c>
      <c r="C366" s="27" t="s">
        <v>68</v>
      </c>
      <c r="D366" s="30" t="s">
        <v>107</v>
      </c>
      <c r="E366" s="25" t="s">
        <v>52</v>
      </c>
      <c r="F366" s="8">
        <v>284</v>
      </c>
      <c r="G366" s="60" t="s">
        <v>52</v>
      </c>
      <c r="H366" s="58">
        <v>347.7</v>
      </c>
      <c r="I366" s="71"/>
      <c r="J366" s="72"/>
    </row>
    <row r="367" spans="2:5" ht="52.5" customHeight="1">
      <c r="B367" s="81"/>
      <c r="C367" s="29" t="s">
        <v>108</v>
      </c>
      <c r="D367" s="30"/>
      <c r="E367" s="31"/>
    </row>
    <row r="368" spans="2:7" ht="147" customHeight="1">
      <c r="B368" s="53"/>
      <c r="C368" s="108" t="s">
        <v>113</v>
      </c>
      <c r="D368" s="108"/>
      <c r="E368" s="2" t="s">
        <v>114</v>
      </c>
      <c r="G368" s="57" t="s">
        <v>540</v>
      </c>
    </row>
    <row r="369" spans="2:10" ht="46.5">
      <c r="B369" s="81">
        <v>130</v>
      </c>
      <c r="C369" s="27" t="s">
        <v>57</v>
      </c>
      <c r="D369" s="30" t="s">
        <v>115</v>
      </c>
      <c r="E369" s="25" t="s">
        <v>52</v>
      </c>
      <c r="F369" s="8">
        <v>1243</v>
      </c>
      <c r="G369" s="60" t="s">
        <v>52</v>
      </c>
      <c r="H369" s="58">
        <v>1521.81</v>
      </c>
      <c r="I369" s="71"/>
      <c r="J369" s="72"/>
    </row>
    <row r="370" spans="2:10" ht="30.75">
      <c r="B370" s="81">
        <v>131</v>
      </c>
      <c r="C370" s="27" t="s">
        <v>59</v>
      </c>
      <c r="D370" s="30" t="s">
        <v>116</v>
      </c>
      <c r="E370" s="25" t="s">
        <v>52</v>
      </c>
      <c r="F370" s="8">
        <v>3195</v>
      </c>
      <c r="G370" s="60" t="s">
        <v>52</v>
      </c>
      <c r="H370" s="58">
        <v>3911.66</v>
      </c>
      <c r="I370" s="71"/>
      <c r="J370" s="72"/>
    </row>
    <row r="371" spans="2:5" ht="15">
      <c r="B371" s="53"/>
      <c r="C371" s="34"/>
      <c r="D371" s="103" t="s">
        <v>697</v>
      </c>
      <c r="E371" s="36"/>
    </row>
    <row r="372" spans="2:7" ht="61.5">
      <c r="B372" s="47"/>
      <c r="C372" s="108"/>
      <c r="D372" s="108"/>
      <c r="E372" s="26"/>
      <c r="G372" s="57" t="s">
        <v>541</v>
      </c>
    </row>
    <row r="373" spans="2:10" ht="46.5">
      <c r="B373" s="81">
        <v>132</v>
      </c>
      <c r="C373" s="27" t="s">
        <v>57</v>
      </c>
      <c r="D373" s="30" t="s">
        <v>117</v>
      </c>
      <c r="E373" s="25" t="s">
        <v>52</v>
      </c>
      <c r="F373" s="8">
        <v>1633</v>
      </c>
      <c r="G373" s="60" t="s">
        <v>52</v>
      </c>
      <c r="H373" s="58">
        <v>1999.29</v>
      </c>
      <c r="I373" s="71"/>
      <c r="J373" s="72"/>
    </row>
    <row r="374" spans="2:10" ht="30.75">
      <c r="B374" s="81">
        <v>133</v>
      </c>
      <c r="C374" s="27" t="s">
        <v>59</v>
      </c>
      <c r="D374" s="30" t="s">
        <v>118</v>
      </c>
      <c r="E374" s="25" t="s">
        <v>52</v>
      </c>
      <c r="F374" s="8">
        <f>+F373*2.57</f>
        <v>4196.8099999999995</v>
      </c>
      <c r="G374" s="60" t="s">
        <v>52</v>
      </c>
      <c r="H374" s="58">
        <v>5138.18</v>
      </c>
      <c r="I374" s="71"/>
      <c r="J374" s="72"/>
    </row>
    <row r="375" spans="2:8" ht="15">
      <c r="B375" s="81"/>
      <c r="C375" s="27"/>
      <c r="D375" s="30"/>
      <c r="E375" s="25"/>
      <c r="H375" s="58"/>
    </row>
    <row r="376" spans="2:7" ht="78.75" customHeight="1">
      <c r="B376" s="53"/>
      <c r="C376" s="108" t="s">
        <v>119</v>
      </c>
      <c r="D376" s="108"/>
      <c r="E376" s="2" t="s">
        <v>120</v>
      </c>
      <c r="G376" s="57" t="s">
        <v>538</v>
      </c>
    </row>
    <row r="377" spans="2:10" ht="46.5">
      <c r="B377" s="81">
        <v>134</v>
      </c>
      <c r="C377" s="27" t="s">
        <v>57</v>
      </c>
      <c r="D377" s="30" t="s">
        <v>121</v>
      </c>
      <c r="E377" s="37" t="s">
        <v>52</v>
      </c>
      <c r="F377" s="8">
        <v>2295</v>
      </c>
      <c r="G377" s="60" t="s">
        <v>52</v>
      </c>
      <c r="H377" s="58">
        <v>2809.78</v>
      </c>
      <c r="I377" s="71"/>
      <c r="J377" s="72"/>
    </row>
    <row r="378" spans="2:10" ht="30.75">
      <c r="B378" s="81">
        <v>135</v>
      </c>
      <c r="C378" s="27" t="s">
        <v>59</v>
      </c>
      <c r="D378" s="30" t="s">
        <v>122</v>
      </c>
      <c r="E378" s="25" t="s">
        <v>52</v>
      </c>
      <c r="F378" s="8">
        <f>+F377*2.57</f>
        <v>5898.15</v>
      </c>
      <c r="G378" s="60" t="s">
        <v>52</v>
      </c>
      <c r="H378" s="58">
        <v>7221.14</v>
      </c>
      <c r="I378" s="71"/>
      <c r="J378" s="72"/>
    </row>
    <row r="379" spans="2:8" ht="15">
      <c r="B379" s="81"/>
      <c r="C379" s="27"/>
      <c r="D379" s="30"/>
      <c r="E379" s="25"/>
      <c r="H379" s="58"/>
    </row>
    <row r="380" spans="2:7" ht="78.75" customHeight="1">
      <c r="B380" s="53"/>
      <c r="C380" s="108" t="s">
        <v>123</v>
      </c>
      <c r="D380" s="108"/>
      <c r="E380" s="2" t="s">
        <v>124</v>
      </c>
      <c r="G380" s="57" t="s">
        <v>539</v>
      </c>
    </row>
    <row r="381" spans="2:10" ht="46.5">
      <c r="B381" s="81">
        <v>136</v>
      </c>
      <c r="C381" s="27" t="s">
        <v>57</v>
      </c>
      <c r="D381" s="30" t="s">
        <v>125</v>
      </c>
      <c r="E381" s="37" t="s">
        <v>52</v>
      </c>
      <c r="F381" s="8">
        <v>2650</v>
      </c>
      <c r="G381" s="60" t="s">
        <v>52</v>
      </c>
      <c r="H381" s="58">
        <v>3244.41</v>
      </c>
      <c r="I381" s="71"/>
      <c r="J381" s="72"/>
    </row>
    <row r="382" spans="2:10" ht="30.75">
      <c r="B382" s="81">
        <v>137</v>
      </c>
      <c r="C382" s="27" t="s">
        <v>59</v>
      </c>
      <c r="D382" s="30" t="s">
        <v>126</v>
      </c>
      <c r="E382" s="25" t="s">
        <v>52</v>
      </c>
      <c r="F382" s="8">
        <f>+F381*2.57</f>
        <v>6810.5</v>
      </c>
      <c r="G382" s="60" t="s">
        <v>52</v>
      </c>
      <c r="H382" s="58">
        <v>8338.13</v>
      </c>
      <c r="I382" s="71"/>
      <c r="J382" s="72"/>
    </row>
    <row r="383" spans="2:8" ht="15">
      <c r="B383" s="81"/>
      <c r="C383" s="27"/>
      <c r="D383" s="30"/>
      <c r="E383" s="25"/>
      <c r="H383" s="58"/>
    </row>
    <row r="384" spans="2:7" ht="78.75" customHeight="1">
      <c r="B384" s="53"/>
      <c r="C384" s="108" t="s">
        <v>127</v>
      </c>
      <c r="D384" s="108"/>
      <c r="E384" s="2" t="s">
        <v>128</v>
      </c>
      <c r="G384" s="57" t="s">
        <v>542</v>
      </c>
    </row>
    <row r="385" spans="2:10" ht="46.5">
      <c r="B385" s="81">
        <v>138</v>
      </c>
      <c r="C385" s="27" t="s">
        <v>57</v>
      </c>
      <c r="D385" s="30" t="s">
        <v>129</v>
      </c>
      <c r="E385" s="37" t="s">
        <v>52</v>
      </c>
      <c r="F385" s="8">
        <v>2850</v>
      </c>
      <c r="G385" s="60" t="s">
        <v>52</v>
      </c>
      <c r="H385" s="58">
        <v>3489.27</v>
      </c>
      <c r="I385" s="71"/>
      <c r="J385" s="72"/>
    </row>
    <row r="386" spans="2:10" ht="30.75">
      <c r="B386" s="81">
        <v>139</v>
      </c>
      <c r="C386" s="27" t="s">
        <v>59</v>
      </c>
      <c r="D386" s="30" t="s">
        <v>130</v>
      </c>
      <c r="E386" s="25" t="s">
        <v>52</v>
      </c>
      <c r="F386" s="8">
        <f>+F385*2.57</f>
        <v>7324.499999999999</v>
      </c>
      <c r="G386" s="60" t="s">
        <v>52</v>
      </c>
      <c r="H386" s="58">
        <v>8967.43</v>
      </c>
      <c r="I386" s="71"/>
      <c r="J386" s="72"/>
    </row>
    <row r="387" spans="2:10" ht="15">
      <c r="B387" s="81"/>
      <c r="C387" s="27"/>
      <c r="D387" s="103" t="s">
        <v>699</v>
      </c>
      <c r="E387" s="25"/>
      <c r="H387" s="58"/>
      <c r="I387" s="71"/>
      <c r="J387" s="72"/>
    </row>
    <row r="388" spans="2:7" ht="127.5" customHeight="1">
      <c r="B388" s="53"/>
      <c r="C388" s="108" t="s">
        <v>136</v>
      </c>
      <c r="D388" s="108"/>
      <c r="E388" s="20" t="s">
        <v>137</v>
      </c>
      <c r="G388" s="57" t="s">
        <v>543</v>
      </c>
    </row>
    <row r="389" spans="2:10" ht="46.5">
      <c r="B389" s="81">
        <v>140</v>
      </c>
      <c r="C389" s="27" t="s">
        <v>57</v>
      </c>
      <c r="D389" s="30" t="s">
        <v>138</v>
      </c>
      <c r="E389" s="37" t="s">
        <v>52</v>
      </c>
      <c r="F389" s="8">
        <v>2893</v>
      </c>
      <c r="G389" s="60" t="s">
        <v>52</v>
      </c>
      <c r="H389" s="58">
        <v>3541.91</v>
      </c>
      <c r="I389" s="71"/>
      <c r="J389" s="72"/>
    </row>
    <row r="390" spans="2:10" ht="30.75">
      <c r="B390" s="81">
        <v>141</v>
      </c>
      <c r="C390" s="27" t="s">
        <v>59</v>
      </c>
      <c r="D390" s="30" t="s">
        <v>139</v>
      </c>
      <c r="E390" s="25" t="s">
        <v>52</v>
      </c>
      <c r="F390" s="8">
        <f>+F389*2.57</f>
        <v>7435.009999999999</v>
      </c>
      <c r="G390" s="60" t="s">
        <v>52</v>
      </c>
      <c r="H390" s="58">
        <v>9102.73</v>
      </c>
      <c r="I390" s="71"/>
      <c r="J390" s="72"/>
    </row>
    <row r="391" spans="2:10" ht="15">
      <c r="B391" s="81">
        <v>142</v>
      </c>
      <c r="C391" s="27" t="s">
        <v>68</v>
      </c>
      <c r="D391" s="30" t="s">
        <v>140</v>
      </c>
      <c r="E391" s="37" t="s">
        <v>52</v>
      </c>
      <c r="F391" s="8">
        <v>799</v>
      </c>
      <c r="G391" s="60" t="s">
        <v>52</v>
      </c>
      <c r="H391" s="58">
        <v>978.22</v>
      </c>
      <c r="I391" s="71"/>
      <c r="J391" s="72"/>
    </row>
    <row r="392" spans="2:7" ht="117" customHeight="1">
      <c r="B392" s="53"/>
      <c r="C392" s="108" t="s">
        <v>141</v>
      </c>
      <c r="D392" s="108"/>
      <c r="E392" s="20" t="s">
        <v>142</v>
      </c>
      <c r="G392" s="57" t="s">
        <v>544</v>
      </c>
    </row>
    <row r="393" spans="2:10" ht="46.5">
      <c r="B393" s="81">
        <v>143</v>
      </c>
      <c r="C393" s="27" t="s">
        <v>57</v>
      </c>
      <c r="D393" s="30" t="s">
        <v>143</v>
      </c>
      <c r="E393" s="37" t="s">
        <v>52</v>
      </c>
      <c r="F393" s="8">
        <v>1335</v>
      </c>
      <c r="G393" s="60" t="s">
        <v>52</v>
      </c>
      <c r="H393" s="58">
        <v>1634.45</v>
      </c>
      <c r="I393" s="71"/>
      <c r="J393" s="72"/>
    </row>
    <row r="394" spans="2:10" ht="30.75">
      <c r="B394" s="81">
        <v>144</v>
      </c>
      <c r="C394" s="27" t="s">
        <v>59</v>
      </c>
      <c r="D394" s="30" t="s">
        <v>144</v>
      </c>
      <c r="E394" s="25" t="s">
        <v>52</v>
      </c>
      <c r="F394" s="8">
        <f>+F393*2.57</f>
        <v>3430.95</v>
      </c>
      <c r="G394" s="60" t="s">
        <v>52</v>
      </c>
      <c r="H394" s="58">
        <v>4200.54</v>
      </c>
      <c r="I394" s="71"/>
      <c r="J394" s="72"/>
    </row>
    <row r="395" spans="2:8" ht="15">
      <c r="B395" s="53"/>
      <c r="C395" s="27"/>
      <c r="D395" s="30"/>
      <c r="E395" s="25"/>
      <c r="H395" s="58"/>
    </row>
    <row r="396" spans="2:7" ht="102" customHeight="1">
      <c r="B396" s="53"/>
      <c r="C396" s="108" t="s">
        <v>145</v>
      </c>
      <c r="D396" s="108"/>
      <c r="E396" s="20" t="s">
        <v>146</v>
      </c>
      <c r="G396" s="57" t="s">
        <v>545</v>
      </c>
    </row>
    <row r="397" spans="2:10" ht="46.5">
      <c r="B397" s="81">
        <v>145</v>
      </c>
      <c r="C397" s="27" t="s">
        <v>57</v>
      </c>
      <c r="D397" s="30" t="s">
        <v>147</v>
      </c>
      <c r="E397" s="37" t="s">
        <v>52</v>
      </c>
      <c r="F397" s="8">
        <v>570</v>
      </c>
      <c r="G397" s="60" t="s">
        <v>52</v>
      </c>
      <c r="H397" s="58">
        <v>697.86</v>
      </c>
      <c r="I397" s="71"/>
      <c r="J397" s="72"/>
    </row>
    <row r="398" spans="2:10" ht="30.75">
      <c r="B398" s="81">
        <v>146</v>
      </c>
      <c r="C398" s="27" t="s">
        <v>59</v>
      </c>
      <c r="D398" s="30" t="s">
        <v>148</v>
      </c>
      <c r="E398" s="37" t="s">
        <v>52</v>
      </c>
      <c r="F398" s="8">
        <v>4334</v>
      </c>
      <c r="G398" s="60" t="s">
        <v>52</v>
      </c>
      <c r="H398" s="58">
        <v>5306.14</v>
      </c>
      <c r="I398" s="71"/>
      <c r="J398" s="72"/>
    </row>
    <row r="399" spans="2:10" ht="15">
      <c r="B399" s="81">
        <v>147</v>
      </c>
      <c r="C399" s="27" t="s">
        <v>68</v>
      </c>
      <c r="D399" s="30" t="s">
        <v>149</v>
      </c>
      <c r="E399" s="37" t="s">
        <v>52</v>
      </c>
      <c r="F399" s="8">
        <v>1438</v>
      </c>
      <c r="G399" s="60" t="s">
        <v>52</v>
      </c>
      <c r="H399" s="58">
        <v>1760.55</v>
      </c>
      <c r="I399" s="71"/>
      <c r="J399" s="72"/>
    </row>
    <row r="400" spans="2:8" ht="15">
      <c r="B400" s="81"/>
      <c r="C400" s="27"/>
      <c r="D400" s="30"/>
      <c r="E400" s="37"/>
      <c r="H400" s="58"/>
    </row>
    <row r="401" spans="2:7" ht="79.5" customHeight="1">
      <c r="B401" s="53"/>
      <c r="C401" s="108" t="s">
        <v>150</v>
      </c>
      <c r="D401" s="108"/>
      <c r="E401" s="20" t="s">
        <v>151</v>
      </c>
      <c r="G401" s="57" t="s">
        <v>546</v>
      </c>
    </row>
    <row r="402" spans="2:10" ht="46.5">
      <c r="B402" s="81">
        <v>148</v>
      </c>
      <c r="C402" s="27" t="s">
        <v>57</v>
      </c>
      <c r="D402" s="30" t="s">
        <v>152</v>
      </c>
      <c r="E402" s="37" t="s">
        <v>52</v>
      </c>
      <c r="F402" s="8">
        <v>1740</v>
      </c>
      <c r="G402" s="60" t="s">
        <v>52</v>
      </c>
      <c r="H402" s="58">
        <v>2130.3</v>
      </c>
      <c r="I402" s="71"/>
      <c r="J402" s="72"/>
    </row>
    <row r="403" spans="2:10" ht="30.75">
      <c r="B403" s="81">
        <v>149</v>
      </c>
      <c r="C403" s="27" t="s">
        <v>59</v>
      </c>
      <c r="D403" s="30" t="s">
        <v>153</v>
      </c>
      <c r="E403" s="37" t="s">
        <v>52</v>
      </c>
      <c r="F403" s="8">
        <v>8295</v>
      </c>
      <c r="G403" s="60" t="s">
        <v>52</v>
      </c>
      <c r="H403" s="58">
        <v>10155.62</v>
      </c>
      <c r="I403" s="71"/>
      <c r="J403" s="72"/>
    </row>
    <row r="404" spans="2:10" ht="15">
      <c r="B404" s="81">
        <v>150</v>
      </c>
      <c r="C404" s="27" t="s">
        <v>68</v>
      </c>
      <c r="D404" s="30" t="s">
        <v>154</v>
      </c>
      <c r="E404" s="37" t="s">
        <v>52</v>
      </c>
      <c r="F404" s="8">
        <v>2876</v>
      </c>
      <c r="G404" s="60" t="s">
        <v>52</v>
      </c>
      <c r="H404" s="58">
        <v>3521.1</v>
      </c>
      <c r="I404" s="71"/>
      <c r="J404" s="72"/>
    </row>
    <row r="405" spans="2:10" ht="15">
      <c r="B405" s="81"/>
      <c r="C405" s="27"/>
      <c r="D405" s="30"/>
      <c r="E405" s="37"/>
      <c r="H405" s="58"/>
      <c r="I405" s="71"/>
      <c r="J405" s="72"/>
    </row>
    <row r="406" spans="2:10" ht="15">
      <c r="B406" s="81"/>
      <c r="C406" s="27"/>
      <c r="D406" s="103" t="s">
        <v>700</v>
      </c>
      <c r="E406" s="37"/>
      <c r="H406" s="58"/>
      <c r="I406" s="71"/>
      <c r="J406" s="72"/>
    </row>
    <row r="407" spans="2:7" ht="113.25" customHeight="1">
      <c r="B407" s="53"/>
      <c r="C407" s="108" t="s">
        <v>155</v>
      </c>
      <c r="D407" s="108"/>
      <c r="E407" s="20" t="s">
        <v>156</v>
      </c>
      <c r="G407" s="57" t="s">
        <v>547</v>
      </c>
    </row>
    <row r="408" spans="2:10" ht="46.5">
      <c r="B408" s="81">
        <v>151</v>
      </c>
      <c r="C408" s="27" t="s">
        <v>57</v>
      </c>
      <c r="D408" s="30" t="s">
        <v>157</v>
      </c>
      <c r="E408" s="37" t="s">
        <v>52</v>
      </c>
      <c r="F408" s="8">
        <v>3089</v>
      </c>
      <c r="G408" s="60" t="s">
        <v>52</v>
      </c>
      <c r="H408" s="58">
        <v>3781.88</v>
      </c>
      <c r="I408" s="71"/>
      <c r="J408" s="72"/>
    </row>
    <row r="409" spans="2:10" ht="30.75">
      <c r="B409" s="81">
        <v>152</v>
      </c>
      <c r="C409" s="27" t="s">
        <v>59</v>
      </c>
      <c r="D409" s="30" t="s">
        <v>158</v>
      </c>
      <c r="E409" s="37" t="s">
        <v>52</v>
      </c>
      <c r="F409" s="8">
        <v>12735</v>
      </c>
      <c r="G409" s="60" t="s">
        <v>52</v>
      </c>
      <c r="H409" s="58">
        <v>15591.53</v>
      </c>
      <c r="I409" s="71"/>
      <c r="J409" s="72"/>
    </row>
    <row r="410" spans="2:10" ht="30.75">
      <c r="B410" s="81">
        <v>153</v>
      </c>
      <c r="C410" s="27" t="s">
        <v>68</v>
      </c>
      <c r="D410" s="30" t="s">
        <v>159</v>
      </c>
      <c r="E410" s="37" t="s">
        <v>52</v>
      </c>
      <c r="F410" s="8">
        <v>4313</v>
      </c>
      <c r="G410" s="60" t="s">
        <v>52</v>
      </c>
      <c r="H410" s="58">
        <v>5280.44</v>
      </c>
      <c r="I410" s="71"/>
      <c r="J410" s="72"/>
    </row>
    <row r="411" spans="2:5" ht="45" customHeight="1">
      <c r="B411" s="53"/>
      <c r="C411" s="29" t="s">
        <v>160</v>
      </c>
      <c r="D411" s="30"/>
      <c r="E411" s="31"/>
    </row>
    <row r="412" spans="2:7" ht="165" customHeight="1">
      <c r="B412" s="53"/>
      <c r="C412" s="108" t="s">
        <v>548</v>
      </c>
      <c r="D412" s="108"/>
      <c r="E412" s="2" t="s">
        <v>161</v>
      </c>
      <c r="G412" s="57" t="s">
        <v>549</v>
      </c>
    </row>
    <row r="413" spans="2:10" ht="46.5">
      <c r="B413" s="81">
        <v>154</v>
      </c>
      <c r="C413" s="27" t="s">
        <v>57</v>
      </c>
      <c r="D413" s="30" t="s">
        <v>162</v>
      </c>
      <c r="E413" s="37" t="s">
        <v>52</v>
      </c>
      <c r="F413" s="8">
        <v>3284</v>
      </c>
      <c r="G413" s="60" t="s">
        <v>52</v>
      </c>
      <c r="H413" s="58">
        <v>4020.62</v>
      </c>
      <c r="I413" s="71"/>
      <c r="J413" s="72"/>
    </row>
    <row r="414" spans="2:10" ht="30.75">
      <c r="B414" s="81">
        <v>155</v>
      </c>
      <c r="C414" s="27" t="s">
        <v>59</v>
      </c>
      <c r="D414" s="30" t="s">
        <v>163</v>
      </c>
      <c r="E414" s="37" t="s">
        <v>52</v>
      </c>
      <c r="F414" s="8">
        <f>+F413*2.57</f>
        <v>8439.88</v>
      </c>
      <c r="G414" s="60" t="s">
        <v>52</v>
      </c>
      <c r="H414" s="58">
        <v>10333</v>
      </c>
      <c r="I414" s="71"/>
      <c r="J414" s="72"/>
    </row>
    <row r="415" spans="2:10" ht="15">
      <c r="B415" s="81">
        <v>156</v>
      </c>
      <c r="C415" s="27" t="s">
        <v>68</v>
      </c>
      <c r="D415" s="30" t="s">
        <v>164</v>
      </c>
      <c r="E415" s="37" t="s">
        <v>52</v>
      </c>
      <c r="F415" s="8">
        <v>1278</v>
      </c>
      <c r="G415" s="60" t="s">
        <v>52</v>
      </c>
      <c r="H415" s="58">
        <v>1564.67</v>
      </c>
      <c r="I415" s="71"/>
      <c r="J415" s="72"/>
    </row>
    <row r="416" spans="2:8" ht="15">
      <c r="B416" s="53"/>
      <c r="C416" s="27"/>
      <c r="D416" s="30"/>
      <c r="E416" s="37"/>
      <c r="H416" s="58"/>
    </row>
    <row r="417" spans="2:7" ht="63" customHeight="1">
      <c r="B417" s="53"/>
      <c r="C417" s="108" t="s">
        <v>165</v>
      </c>
      <c r="D417" s="108"/>
      <c r="E417" s="2" t="s">
        <v>166</v>
      </c>
      <c r="G417" s="57" t="s">
        <v>166</v>
      </c>
    </row>
    <row r="418" spans="2:10" ht="46.5">
      <c r="B418" s="81">
        <v>157</v>
      </c>
      <c r="C418" s="27" t="s">
        <v>57</v>
      </c>
      <c r="D418" s="30" t="s">
        <v>167</v>
      </c>
      <c r="E418" s="37" t="s">
        <v>52</v>
      </c>
      <c r="F418" s="8">
        <v>4296</v>
      </c>
      <c r="G418" s="60" t="s">
        <v>52</v>
      </c>
      <c r="H418" s="58">
        <v>5259.61</v>
      </c>
      <c r="I418" s="71"/>
      <c r="J418" s="72"/>
    </row>
    <row r="419" spans="2:10" ht="30.75">
      <c r="B419" s="81">
        <v>158</v>
      </c>
      <c r="C419" s="27" t="s">
        <v>59</v>
      </c>
      <c r="D419" s="30" t="s">
        <v>168</v>
      </c>
      <c r="E419" s="37" t="s">
        <v>52</v>
      </c>
      <c r="F419" s="8">
        <f>+F418*2.57</f>
        <v>11040.72</v>
      </c>
      <c r="G419" s="60" t="s">
        <v>52</v>
      </c>
      <c r="H419" s="58">
        <v>13517.22</v>
      </c>
      <c r="I419" s="71"/>
      <c r="J419" s="72"/>
    </row>
    <row r="420" spans="2:10" ht="15">
      <c r="B420" s="81">
        <v>159</v>
      </c>
      <c r="C420" s="27" t="s">
        <v>68</v>
      </c>
      <c r="D420" s="30" t="s">
        <v>169</v>
      </c>
      <c r="E420" s="37" t="s">
        <v>52</v>
      </c>
      <c r="F420" s="8">
        <v>1278</v>
      </c>
      <c r="G420" s="60" t="s">
        <v>52</v>
      </c>
      <c r="H420" s="58">
        <v>1564.67</v>
      </c>
      <c r="I420" s="71"/>
      <c r="J420" s="72"/>
    </row>
    <row r="421" spans="2:8" ht="15">
      <c r="B421" s="53"/>
      <c r="C421" s="27"/>
      <c r="D421" s="30"/>
      <c r="E421" s="37"/>
      <c r="H421" s="58"/>
    </row>
    <row r="422" spans="2:7" ht="47.25" customHeight="1">
      <c r="B422" s="53"/>
      <c r="C422" s="108" t="s">
        <v>170</v>
      </c>
      <c r="D422" s="108"/>
      <c r="E422" s="2" t="s">
        <v>171</v>
      </c>
      <c r="G422" s="57" t="s">
        <v>550</v>
      </c>
    </row>
    <row r="423" spans="2:10" ht="46.5">
      <c r="B423" s="81">
        <v>160</v>
      </c>
      <c r="C423" s="27" t="s">
        <v>57</v>
      </c>
      <c r="D423" s="30" t="s">
        <v>172</v>
      </c>
      <c r="E423" s="37" t="s">
        <v>52</v>
      </c>
      <c r="F423" s="8">
        <v>5236</v>
      </c>
      <c r="G423" s="60" t="s">
        <v>52</v>
      </c>
      <c r="H423" s="58">
        <v>6410.47</v>
      </c>
      <c r="I423" s="71"/>
      <c r="J423" s="72"/>
    </row>
    <row r="424" spans="2:10" ht="30.75">
      <c r="B424" s="81">
        <v>161</v>
      </c>
      <c r="C424" s="27" t="s">
        <v>59</v>
      </c>
      <c r="D424" s="30" t="s">
        <v>173</v>
      </c>
      <c r="E424" s="37" t="s">
        <v>52</v>
      </c>
      <c r="F424" s="8">
        <f>+F423*2.57</f>
        <v>13456.519999999999</v>
      </c>
      <c r="G424" s="60" t="s">
        <v>52</v>
      </c>
      <c r="H424" s="58">
        <v>16474.9</v>
      </c>
      <c r="I424" s="71"/>
      <c r="J424" s="72"/>
    </row>
    <row r="425" spans="2:10" ht="15">
      <c r="B425" s="81">
        <v>162</v>
      </c>
      <c r="C425" s="27" t="s">
        <v>68</v>
      </c>
      <c r="D425" s="30" t="s">
        <v>174</v>
      </c>
      <c r="E425" s="37" t="s">
        <v>52</v>
      </c>
      <c r="F425" s="8">
        <v>2556</v>
      </c>
      <c r="G425" s="60" t="s">
        <v>52</v>
      </c>
      <c r="H425" s="58">
        <v>3129.33</v>
      </c>
      <c r="I425" s="71"/>
      <c r="J425" s="72"/>
    </row>
    <row r="426" spans="2:10" ht="15">
      <c r="B426" s="81"/>
      <c r="C426" s="27"/>
      <c r="D426" s="30"/>
      <c r="E426" s="37"/>
      <c r="H426" s="58"/>
      <c r="I426" s="71"/>
      <c r="J426" s="72"/>
    </row>
    <row r="427" spans="2:4" ht="15">
      <c r="B427" s="54"/>
      <c r="D427" s="103" t="s">
        <v>701</v>
      </c>
    </row>
    <row r="428" spans="2:7" ht="63" customHeight="1">
      <c r="B428" s="53"/>
      <c r="C428" s="108" t="s">
        <v>175</v>
      </c>
      <c r="D428" s="108"/>
      <c r="E428" s="2" t="s">
        <v>176</v>
      </c>
      <c r="G428" s="57" t="s">
        <v>551</v>
      </c>
    </row>
    <row r="429" spans="2:10" ht="46.5">
      <c r="B429" s="81">
        <v>163</v>
      </c>
      <c r="C429" s="27" t="s">
        <v>57</v>
      </c>
      <c r="D429" s="30" t="s">
        <v>177</v>
      </c>
      <c r="E429" s="37" t="s">
        <v>52</v>
      </c>
      <c r="F429" s="8">
        <v>1935</v>
      </c>
      <c r="G429" s="60" t="s">
        <v>52</v>
      </c>
      <c r="H429" s="58">
        <v>2369.03</v>
      </c>
      <c r="I429" s="71"/>
      <c r="J429" s="72"/>
    </row>
    <row r="430" spans="2:10" ht="30.75">
      <c r="B430" s="81">
        <v>164</v>
      </c>
      <c r="C430" s="27" t="s">
        <v>59</v>
      </c>
      <c r="D430" s="30" t="s">
        <v>178</v>
      </c>
      <c r="E430" s="37" t="s">
        <v>52</v>
      </c>
      <c r="F430" s="8">
        <v>4095</v>
      </c>
      <c r="G430" s="60" t="s">
        <v>52</v>
      </c>
      <c r="H430" s="58">
        <v>5013.53</v>
      </c>
      <c r="I430" s="71"/>
      <c r="J430" s="72"/>
    </row>
    <row r="431" spans="2:10" ht="15">
      <c r="B431" s="81">
        <v>165</v>
      </c>
      <c r="C431" s="27" t="s">
        <v>68</v>
      </c>
      <c r="D431" s="30" t="s">
        <v>179</v>
      </c>
      <c r="E431" s="37" t="s">
        <v>52</v>
      </c>
      <c r="F431" s="8">
        <v>959</v>
      </c>
      <c r="G431" s="60" t="s">
        <v>52</v>
      </c>
      <c r="H431" s="58">
        <v>1174.11</v>
      </c>
      <c r="I431" s="71"/>
      <c r="J431" s="72"/>
    </row>
    <row r="432" spans="2:8" ht="15">
      <c r="B432" s="81"/>
      <c r="C432" s="27"/>
      <c r="D432" s="30"/>
      <c r="E432" s="37"/>
      <c r="H432" s="58"/>
    </row>
    <row r="433" spans="2:7" ht="63" customHeight="1">
      <c r="B433" s="53"/>
      <c r="C433" s="108" t="s">
        <v>180</v>
      </c>
      <c r="D433" s="108"/>
      <c r="E433" s="2" t="s">
        <v>181</v>
      </c>
      <c r="G433" s="57" t="s">
        <v>552</v>
      </c>
    </row>
    <row r="434" spans="2:10" ht="46.5">
      <c r="B434" s="81">
        <v>166</v>
      </c>
      <c r="C434" s="27" t="s">
        <v>57</v>
      </c>
      <c r="D434" s="30" t="s">
        <v>182</v>
      </c>
      <c r="E434" s="37" t="s">
        <v>52</v>
      </c>
      <c r="F434" s="8">
        <v>2947</v>
      </c>
      <c r="G434" s="60" t="s">
        <v>52</v>
      </c>
      <c r="H434" s="58">
        <v>3608.03</v>
      </c>
      <c r="I434" s="71"/>
      <c r="J434" s="72"/>
    </row>
    <row r="435" spans="2:10" ht="30.75">
      <c r="B435" s="81">
        <v>167</v>
      </c>
      <c r="C435" s="27" t="s">
        <v>59</v>
      </c>
      <c r="D435" s="30" t="s">
        <v>183</v>
      </c>
      <c r="E435" s="37" t="s">
        <v>52</v>
      </c>
      <c r="F435" s="8">
        <v>6314</v>
      </c>
      <c r="G435" s="60" t="s">
        <v>52</v>
      </c>
      <c r="H435" s="58">
        <v>7730.27</v>
      </c>
      <c r="I435" s="71"/>
      <c r="J435" s="72"/>
    </row>
    <row r="436" spans="2:10" ht="15">
      <c r="B436" s="81">
        <v>168</v>
      </c>
      <c r="C436" s="27" t="s">
        <v>68</v>
      </c>
      <c r="D436" s="30" t="s">
        <v>186</v>
      </c>
      <c r="E436" s="37" t="s">
        <v>52</v>
      </c>
      <c r="F436" s="8">
        <v>2396</v>
      </c>
      <c r="G436" s="60" t="s">
        <v>52</v>
      </c>
      <c r="H436" s="58">
        <v>2933.43</v>
      </c>
      <c r="I436" s="71"/>
      <c r="J436" s="72"/>
    </row>
    <row r="437" spans="2:8" ht="15">
      <c r="B437" s="81"/>
      <c r="C437" s="27"/>
      <c r="D437" s="30"/>
      <c r="E437" s="37"/>
      <c r="H437" s="58"/>
    </row>
    <row r="438" spans="2:7" ht="59.25" customHeight="1">
      <c r="B438" s="81"/>
      <c r="C438" s="108" t="s">
        <v>187</v>
      </c>
      <c r="D438" s="108"/>
      <c r="E438" s="2" t="s">
        <v>188</v>
      </c>
      <c r="G438" s="57" t="s">
        <v>550</v>
      </c>
    </row>
    <row r="439" spans="2:10" ht="46.5">
      <c r="B439" s="81">
        <v>169</v>
      </c>
      <c r="C439" s="27" t="s">
        <v>57</v>
      </c>
      <c r="D439" s="30" t="s">
        <v>189</v>
      </c>
      <c r="E439" s="37" t="s">
        <v>52</v>
      </c>
      <c r="F439" s="8">
        <v>3799</v>
      </c>
      <c r="G439" s="60" t="s">
        <v>52</v>
      </c>
      <c r="H439" s="58">
        <v>4651.13</v>
      </c>
      <c r="I439" s="71"/>
      <c r="J439" s="72"/>
    </row>
    <row r="440" spans="2:10" ht="30.75">
      <c r="B440" s="81">
        <v>170</v>
      </c>
      <c r="C440" s="27" t="s">
        <v>59</v>
      </c>
      <c r="D440" s="30" t="s">
        <v>190</v>
      </c>
      <c r="E440" s="37" t="s">
        <v>52</v>
      </c>
      <c r="F440" s="8">
        <v>8118</v>
      </c>
      <c r="G440" s="60" t="s">
        <v>52</v>
      </c>
      <c r="H440" s="58">
        <v>9938.91</v>
      </c>
      <c r="I440" s="71"/>
      <c r="J440" s="72"/>
    </row>
    <row r="441" spans="2:10" ht="15">
      <c r="B441" s="81">
        <v>171</v>
      </c>
      <c r="C441" s="27" t="s">
        <v>68</v>
      </c>
      <c r="D441" s="30" t="s">
        <v>191</v>
      </c>
      <c r="E441" s="37" t="s">
        <v>52</v>
      </c>
      <c r="F441" s="8">
        <v>3195</v>
      </c>
      <c r="G441" s="60" t="s">
        <v>52</v>
      </c>
      <c r="H441" s="58">
        <v>3911.66</v>
      </c>
      <c r="I441" s="71"/>
      <c r="J441" s="72"/>
    </row>
    <row r="442" spans="2:5" ht="70.5" customHeight="1">
      <c r="B442" s="81"/>
      <c r="C442" s="29" t="s">
        <v>192</v>
      </c>
      <c r="D442" s="30"/>
      <c r="E442" s="31"/>
    </row>
    <row r="443" spans="2:7" ht="96.75" customHeight="1">
      <c r="B443" s="53"/>
      <c r="C443" s="108" t="s">
        <v>193</v>
      </c>
      <c r="D443" s="108"/>
      <c r="E443" s="20" t="s">
        <v>194</v>
      </c>
      <c r="G443" s="57" t="s">
        <v>553</v>
      </c>
    </row>
    <row r="444" spans="2:10" ht="46.5">
      <c r="B444" s="81">
        <v>172</v>
      </c>
      <c r="C444" s="27" t="s">
        <v>57</v>
      </c>
      <c r="D444" s="30" t="s">
        <v>195</v>
      </c>
      <c r="E444" s="37" t="s">
        <v>52</v>
      </c>
      <c r="F444" s="8">
        <v>809</v>
      </c>
      <c r="G444" s="60" t="s">
        <v>52</v>
      </c>
      <c r="H444" s="58">
        <v>990.46</v>
      </c>
      <c r="I444" s="71"/>
      <c r="J444" s="72"/>
    </row>
    <row r="445" spans="2:10" ht="30.75">
      <c r="B445" s="81">
        <v>173</v>
      </c>
      <c r="C445" s="27" t="s">
        <v>59</v>
      </c>
      <c r="D445" s="30" t="s">
        <v>196</v>
      </c>
      <c r="E445" s="37" t="s">
        <v>52</v>
      </c>
      <c r="F445" s="8">
        <f>+F444*2.57</f>
        <v>2079.1299999999997</v>
      </c>
      <c r="G445" s="60" t="s">
        <v>52</v>
      </c>
      <c r="H445" s="58">
        <v>2545.49</v>
      </c>
      <c r="I445" s="71"/>
      <c r="J445" s="72"/>
    </row>
    <row r="446" spans="2:10" ht="30.75">
      <c r="B446" s="81">
        <v>174</v>
      </c>
      <c r="C446" s="27" t="s">
        <v>68</v>
      </c>
      <c r="D446" s="30" t="s">
        <v>197</v>
      </c>
      <c r="E446" s="37" t="s">
        <v>52</v>
      </c>
      <c r="F446" s="8">
        <v>799</v>
      </c>
      <c r="G446" s="60" t="s">
        <v>52</v>
      </c>
      <c r="H446" s="58">
        <v>978.22</v>
      </c>
      <c r="I446" s="71"/>
      <c r="J446" s="72"/>
    </row>
    <row r="447" spans="2:10" ht="15">
      <c r="B447" s="81"/>
      <c r="C447" s="27"/>
      <c r="D447" s="30"/>
      <c r="E447" s="37"/>
      <c r="H447" s="58"/>
      <c r="I447" s="71"/>
      <c r="J447" s="72"/>
    </row>
    <row r="448" spans="2:8" ht="15">
      <c r="B448" s="81"/>
      <c r="C448" s="27"/>
      <c r="D448" s="103" t="s">
        <v>702</v>
      </c>
      <c r="E448" s="37"/>
      <c r="H448" s="58"/>
    </row>
    <row r="449" spans="2:8" ht="46.5">
      <c r="B449" s="81"/>
      <c r="C449" s="29" t="s">
        <v>192</v>
      </c>
      <c r="D449" s="30"/>
      <c r="E449" s="37"/>
      <c r="H449" s="58"/>
    </row>
    <row r="450" spans="2:7" ht="61.5" customHeight="1">
      <c r="B450" s="53"/>
      <c r="C450" s="108" t="s">
        <v>198</v>
      </c>
      <c r="D450" s="108"/>
      <c r="E450" s="20" t="s">
        <v>199</v>
      </c>
      <c r="G450" s="57" t="s">
        <v>554</v>
      </c>
    </row>
    <row r="451" spans="2:10" ht="46.5">
      <c r="B451" s="81">
        <v>175</v>
      </c>
      <c r="C451" s="27" t="s">
        <v>57</v>
      </c>
      <c r="D451" s="30" t="s">
        <v>200</v>
      </c>
      <c r="E451" s="37" t="s">
        <v>52</v>
      </c>
      <c r="F451" s="8">
        <v>2183</v>
      </c>
      <c r="G451" s="60" t="s">
        <v>52</v>
      </c>
      <c r="H451" s="58">
        <v>2672.66</v>
      </c>
      <c r="I451" s="71"/>
      <c r="J451" s="72"/>
    </row>
    <row r="452" spans="2:10" ht="30.75">
      <c r="B452" s="81">
        <v>176</v>
      </c>
      <c r="C452" s="27" t="s">
        <v>59</v>
      </c>
      <c r="D452" s="30" t="s">
        <v>201</v>
      </c>
      <c r="E452" s="37" t="s">
        <v>52</v>
      </c>
      <c r="F452" s="8">
        <f>+F451*2.57</f>
        <v>5610.3099999999995</v>
      </c>
      <c r="G452" s="60" t="s">
        <v>52</v>
      </c>
      <c r="H452" s="58">
        <v>6868.73</v>
      </c>
      <c r="I452" s="71"/>
      <c r="J452" s="72"/>
    </row>
    <row r="453" spans="2:10" ht="30.75">
      <c r="B453" s="81">
        <v>177</v>
      </c>
      <c r="C453" s="27" t="s">
        <v>68</v>
      </c>
      <c r="D453" s="30" t="s">
        <v>202</v>
      </c>
      <c r="E453" s="37" t="s">
        <v>52</v>
      </c>
      <c r="F453" s="8">
        <v>2237</v>
      </c>
      <c r="G453" s="60" t="s">
        <v>52</v>
      </c>
      <c r="H453" s="58">
        <v>2738.78</v>
      </c>
      <c r="I453" s="71"/>
      <c r="J453" s="72"/>
    </row>
    <row r="454" spans="2:5" ht="47.25" customHeight="1">
      <c r="B454" s="53"/>
      <c r="C454" s="29" t="s">
        <v>203</v>
      </c>
      <c r="D454" s="30"/>
      <c r="E454" s="31"/>
    </row>
    <row r="455" spans="2:7" ht="81" customHeight="1">
      <c r="B455" s="53"/>
      <c r="C455" s="108" t="s">
        <v>204</v>
      </c>
      <c r="D455" s="108"/>
      <c r="E455" s="20" t="s">
        <v>205</v>
      </c>
      <c r="G455" s="57" t="s">
        <v>555</v>
      </c>
    </row>
    <row r="456" spans="2:10" ht="46.5">
      <c r="B456" s="81">
        <v>178</v>
      </c>
      <c r="C456" s="27" t="s">
        <v>57</v>
      </c>
      <c r="D456" s="30" t="s">
        <v>206</v>
      </c>
      <c r="E456" s="37" t="s">
        <v>52</v>
      </c>
      <c r="F456" s="8">
        <v>2893</v>
      </c>
      <c r="G456" s="60" t="s">
        <v>52</v>
      </c>
      <c r="H456" s="58">
        <v>3541.91</v>
      </c>
      <c r="I456" s="71"/>
      <c r="J456" s="72"/>
    </row>
    <row r="457" spans="2:10" ht="30.75">
      <c r="B457" s="81">
        <v>179</v>
      </c>
      <c r="C457" s="27" t="s">
        <v>59</v>
      </c>
      <c r="D457" s="30" t="s">
        <v>207</v>
      </c>
      <c r="E457" s="37" t="s">
        <v>52</v>
      </c>
      <c r="F457" s="8">
        <f>+F456*2.57</f>
        <v>7435.009999999999</v>
      </c>
      <c r="G457" s="60" t="s">
        <v>52</v>
      </c>
      <c r="H457" s="58">
        <v>9102.73</v>
      </c>
      <c r="I457" s="71"/>
      <c r="J457" s="72"/>
    </row>
    <row r="458" spans="2:10" ht="30.75">
      <c r="B458" s="81">
        <v>180</v>
      </c>
      <c r="C458" s="27" t="s">
        <v>68</v>
      </c>
      <c r="D458" s="30" t="s">
        <v>208</v>
      </c>
      <c r="E458" s="37" t="s">
        <v>52</v>
      </c>
      <c r="F458" s="8">
        <v>1598</v>
      </c>
      <c r="G458" s="60" t="s">
        <v>52</v>
      </c>
      <c r="H458" s="58">
        <v>1956.44</v>
      </c>
      <c r="I458" s="71"/>
      <c r="J458" s="72"/>
    </row>
    <row r="459" spans="2:8" ht="15">
      <c r="B459" s="81"/>
      <c r="C459" s="27"/>
      <c r="D459" s="30"/>
      <c r="E459" s="37"/>
      <c r="H459" s="58"/>
    </row>
    <row r="460" spans="2:7" ht="63" customHeight="1">
      <c r="B460" s="53"/>
      <c r="C460" s="108" t="s">
        <v>209</v>
      </c>
      <c r="D460" s="108"/>
      <c r="E460" s="20" t="s">
        <v>210</v>
      </c>
      <c r="G460" s="57" t="s">
        <v>559</v>
      </c>
    </row>
    <row r="461" spans="2:10" ht="46.5">
      <c r="B461" s="81">
        <v>181</v>
      </c>
      <c r="C461" s="27" t="s">
        <v>57</v>
      </c>
      <c r="D461" s="30" t="s">
        <v>211</v>
      </c>
      <c r="E461" s="37" t="s">
        <v>52</v>
      </c>
      <c r="F461" s="8">
        <v>3213</v>
      </c>
      <c r="G461" s="60" t="s">
        <v>52</v>
      </c>
      <c r="H461" s="58">
        <v>3933.7</v>
      </c>
      <c r="I461" s="71"/>
      <c r="J461" s="72"/>
    </row>
    <row r="462" spans="2:10" ht="30.75">
      <c r="B462" s="81">
        <v>182</v>
      </c>
      <c r="C462" s="27" t="s">
        <v>59</v>
      </c>
      <c r="D462" s="30" t="s">
        <v>212</v>
      </c>
      <c r="E462" s="37" t="s">
        <v>52</v>
      </c>
      <c r="F462" s="8">
        <f>+F461*2.57</f>
        <v>8257.41</v>
      </c>
      <c r="G462" s="60" t="s">
        <v>52</v>
      </c>
      <c r="H462" s="58">
        <v>10109.6</v>
      </c>
      <c r="I462" s="71"/>
      <c r="J462" s="72"/>
    </row>
    <row r="463" spans="2:10" ht="30.75">
      <c r="B463" s="81">
        <v>183</v>
      </c>
      <c r="C463" s="27" t="s">
        <v>68</v>
      </c>
      <c r="D463" s="30" t="s">
        <v>213</v>
      </c>
      <c r="E463" s="37" t="s">
        <v>52</v>
      </c>
      <c r="F463" s="8">
        <v>1598</v>
      </c>
      <c r="G463" s="60" t="s">
        <v>52</v>
      </c>
      <c r="H463" s="58">
        <v>1956.44</v>
      </c>
      <c r="I463" s="71"/>
      <c r="J463" s="72"/>
    </row>
    <row r="464" ht="15">
      <c r="B464" s="54"/>
    </row>
    <row r="465" spans="2:7" ht="66.75" customHeight="1">
      <c r="B465" s="53"/>
      <c r="C465" s="108" t="s">
        <v>214</v>
      </c>
      <c r="D465" s="108"/>
      <c r="E465" s="20" t="s">
        <v>215</v>
      </c>
      <c r="G465" s="57" t="s">
        <v>558</v>
      </c>
    </row>
    <row r="466" spans="2:10" ht="46.5">
      <c r="B466" s="81">
        <v>184</v>
      </c>
      <c r="C466" s="27" t="s">
        <v>57</v>
      </c>
      <c r="D466" s="30" t="s">
        <v>216</v>
      </c>
      <c r="E466" s="37" t="s">
        <v>52</v>
      </c>
      <c r="F466" s="8">
        <v>6106</v>
      </c>
      <c r="G466" s="60" t="s">
        <v>52</v>
      </c>
      <c r="H466" s="58">
        <v>7475.61</v>
      </c>
      <c r="I466" s="71"/>
      <c r="J466" s="72"/>
    </row>
    <row r="467" spans="2:10" ht="30.75">
      <c r="B467" s="81">
        <v>185</v>
      </c>
      <c r="C467" s="27" t="s">
        <v>59</v>
      </c>
      <c r="D467" s="30" t="s">
        <v>217</v>
      </c>
      <c r="E467" s="37" t="s">
        <v>52</v>
      </c>
      <c r="F467" s="8">
        <f>+F466*2.57</f>
        <v>15692.419999999998</v>
      </c>
      <c r="G467" s="60" t="s">
        <v>52</v>
      </c>
      <c r="H467" s="58">
        <v>19212.33</v>
      </c>
      <c r="I467" s="71"/>
      <c r="J467" s="72"/>
    </row>
    <row r="468" spans="2:10" ht="30.75">
      <c r="B468" s="81">
        <v>186</v>
      </c>
      <c r="C468" s="27" t="s">
        <v>68</v>
      </c>
      <c r="D468" s="30" t="s">
        <v>218</v>
      </c>
      <c r="E468" s="37" t="s">
        <v>52</v>
      </c>
      <c r="F468" s="8">
        <v>2237</v>
      </c>
      <c r="G468" s="60" t="s">
        <v>52</v>
      </c>
      <c r="H468" s="58">
        <v>2738.78</v>
      </c>
      <c r="I468" s="71"/>
      <c r="J468" s="72"/>
    </row>
    <row r="469" spans="2:10" ht="15">
      <c r="B469" s="81"/>
      <c r="C469" s="27"/>
      <c r="D469" s="30"/>
      <c r="E469" s="37"/>
      <c r="H469" s="58"/>
      <c r="I469" s="71"/>
      <c r="J469" s="72"/>
    </row>
    <row r="470" spans="2:8" ht="15">
      <c r="B470" s="81"/>
      <c r="C470" s="27"/>
      <c r="D470" s="103" t="s">
        <v>703</v>
      </c>
      <c r="E470" s="37"/>
      <c r="H470" s="58"/>
    </row>
    <row r="471" spans="2:7" ht="84" customHeight="1">
      <c r="B471" s="53"/>
      <c r="C471" s="108" t="s">
        <v>219</v>
      </c>
      <c r="D471" s="108"/>
      <c r="E471" s="20" t="s">
        <v>220</v>
      </c>
      <c r="G471" s="57" t="s">
        <v>557</v>
      </c>
    </row>
    <row r="472" spans="2:10" ht="46.5">
      <c r="B472" s="81">
        <v>187</v>
      </c>
      <c r="C472" s="27" t="s">
        <v>57</v>
      </c>
      <c r="D472" s="30" t="s">
        <v>221</v>
      </c>
      <c r="E472" s="37" t="s">
        <v>52</v>
      </c>
      <c r="F472" s="8">
        <v>2876</v>
      </c>
      <c r="G472" s="60" t="s">
        <v>52</v>
      </c>
      <c r="H472" s="58">
        <v>3521.1</v>
      </c>
      <c r="I472" s="71"/>
      <c r="J472" s="72"/>
    </row>
    <row r="473" spans="2:10" ht="30.75">
      <c r="B473" s="81">
        <v>188</v>
      </c>
      <c r="C473" s="27" t="s">
        <v>59</v>
      </c>
      <c r="D473" s="30" t="s">
        <v>222</v>
      </c>
      <c r="E473" s="37" t="s">
        <v>52</v>
      </c>
      <c r="F473" s="8">
        <f>+F472*2.57</f>
        <v>7391.32</v>
      </c>
      <c r="G473" s="60" t="s">
        <v>52</v>
      </c>
      <c r="H473" s="58">
        <v>9049.23</v>
      </c>
      <c r="I473" s="71"/>
      <c r="J473" s="72"/>
    </row>
    <row r="474" spans="2:10" ht="30.75">
      <c r="B474" s="81">
        <v>189</v>
      </c>
      <c r="C474" s="27" t="s">
        <v>68</v>
      </c>
      <c r="D474" s="30" t="s">
        <v>223</v>
      </c>
      <c r="E474" s="37" t="s">
        <v>52</v>
      </c>
      <c r="F474" s="8">
        <v>2237</v>
      </c>
      <c r="G474" s="60" t="s">
        <v>52</v>
      </c>
      <c r="H474" s="58">
        <v>2738.78</v>
      </c>
      <c r="I474" s="71"/>
      <c r="J474" s="72"/>
    </row>
    <row r="475" spans="2:8" ht="15">
      <c r="B475" s="81"/>
      <c r="C475" s="27"/>
      <c r="D475" s="30"/>
      <c r="E475" s="37"/>
      <c r="H475" s="58"/>
    </row>
    <row r="476" spans="2:7" ht="78.75" customHeight="1">
      <c r="B476" s="81"/>
      <c r="C476" s="108" t="s">
        <v>224</v>
      </c>
      <c r="D476" s="108"/>
      <c r="E476" s="20" t="s">
        <v>225</v>
      </c>
      <c r="G476" s="57" t="s">
        <v>556</v>
      </c>
    </row>
    <row r="477" spans="2:10" ht="46.5">
      <c r="B477" s="81">
        <v>190</v>
      </c>
      <c r="C477" s="27" t="s">
        <v>57</v>
      </c>
      <c r="D477" s="30" t="s">
        <v>226</v>
      </c>
      <c r="E477" s="37" t="s">
        <v>52</v>
      </c>
      <c r="F477" s="8">
        <v>2876</v>
      </c>
      <c r="G477" s="60" t="s">
        <v>52</v>
      </c>
      <c r="H477" s="58">
        <v>3521.1</v>
      </c>
      <c r="I477" s="71"/>
      <c r="J477" s="72"/>
    </row>
    <row r="478" spans="2:10" ht="30.75">
      <c r="B478" s="81">
        <v>191</v>
      </c>
      <c r="C478" s="27" t="s">
        <v>59</v>
      </c>
      <c r="D478" s="30" t="s">
        <v>227</v>
      </c>
      <c r="E478" s="37" t="s">
        <v>52</v>
      </c>
      <c r="F478" s="8">
        <f>+F477*2.57</f>
        <v>7391.32</v>
      </c>
      <c r="G478" s="60" t="s">
        <v>52</v>
      </c>
      <c r="H478" s="58">
        <v>9049.23</v>
      </c>
      <c r="I478" s="71"/>
      <c r="J478" s="72"/>
    </row>
    <row r="479" spans="2:10" ht="30.75">
      <c r="B479" s="81">
        <v>192</v>
      </c>
      <c r="C479" s="27" t="s">
        <v>68</v>
      </c>
      <c r="D479" s="30" t="s">
        <v>228</v>
      </c>
      <c r="E479" s="37" t="s">
        <v>52</v>
      </c>
      <c r="F479" s="8">
        <v>2237</v>
      </c>
      <c r="G479" s="60" t="s">
        <v>52</v>
      </c>
      <c r="H479" s="58">
        <v>2738.78</v>
      </c>
      <c r="I479" s="71"/>
      <c r="J479" s="72"/>
    </row>
    <row r="480" spans="2:8" ht="15">
      <c r="B480" s="81"/>
      <c r="C480" s="27"/>
      <c r="D480" s="30"/>
      <c r="E480" s="37"/>
      <c r="H480" s="58"/>
    </row>
    <row r="481" spans="2:7" ht="71.25" customHeight="1">
      <c r="B481" s="53"/>
      <c r="C481" s="108" t="s">
        <v>229</v>
      </c>
      <c r="D481" s="108"/>
      <c r="E481" s="20" t="s">
        <v>230</v>
      </c>
      <c r="G481" s="57" t="s">
        <v>560</v>
      </c>
    </row>
    <row r="482" spans="2:10" ht="46.5">
      <c r="B482" s="81">
        <v>193</v>
      </c>
      <c r="C482" s="27" t="s">
        <v>57</v>
      </c>
      <c r="D482" s="30" t="s">
        <v>231</v>
      </c>
      <c r="E482" s="37" t="s">
        <v>52</v>
      </c>
      <c r="F482" s="8">
        <v>5520</v>
      </c>
      <c r="G482" s="60" t="s">
        <v>52</v>
      </c>
      <c r="H482" s="58">
        <v>6758.17</v>
      </c>
      <c r="I482" s="71"/>
      <c r="J482" s="72"/>
    </row>
    <row r="483" spans="2:10" ht="30.75">
      <c r="B483" s="81">
        <v>194</v>
      </c>
      <c r="C483" s="27" t="s">
        <v>59</v>
      </c>
      <c r="D483" s="30" t="s">
        <v>232</v>
      </c>
      <c r="E483" s="37" t="s">
        <v>52</v>
      </c>
      <c r="F483" s="8">
        <f>+F482*2.57</f>
        <v>14186.4</v>
      </c>
      <c r="G483" s="60" t="s">
        <v>52</v>
      </c>
      <c r="H483" s="58">
        <v>17368.49</v>
      </c>
      <c r="I483" s="71"/>
      <c r="J483" s="72"/>
    </row>
    <row r="484" spans="2:10" ht="30.75">
      <c r="B484" s="81">
        <v>195</v>
      </c>
      <c r="C484" s="27" t="s">
        <v>68</v>
      </c>
      <c r="D484" s="30" t="s">
        <v>233</v>
      </c>
      <c r="E484" s="37" t="s">
        <v>52</v>
      </c>
      <c r="F484" s="8">
        <v>5272</v>
      </c>
      <c r="G484" s="60" t="s">
        <v>52</v>
      </c>
      <c r="H484" s="58">
        <v>6454.54</v>
      </c>
      <c r="I484" s="71"/>
      <c r="J484" s="72"/>
    </row>
    <row r="485" spans="2:8" ht="15">
      <c r="B485" s="81"/>
      <c r="C485" s="27"/>
      <c r="D485" s="30"/>
      <c r="E485" s="37"/>
      <c r="H485" s="58"/>
    </row>
    <row r="486" spans="2:7" ht="77.25" customHeight="1">
      <c r="B486" s="53"/>
      <c r="C486" s="108" t="s">
        <v>234</v>
      </c>
      <c r="D486" s="108"/>
      <c r="E486" s="20" t="s">
        <v>235</v>
      </c>
      <c r="G486" s="57" t="s">
        <v>561</v>
      </c>
    </row>
    <row r="487" spans="2:10" ht="46.5">
      <c r="B487" s="81">
        <v>196</v>
      </c>
      <c r="C487" s="27" t="s">
        <v>57</v>
      </c>
      <c r="D487" s="30" t="s">
        <v>236</v>
      </c>
      <c r="E487" s="37" t="s">
        <v>52</v>
      </c>
      <c r="F487" s="8">
        <v>9141</v>
      </c>
      <c r="G487" s="60" t="s">
        <v>52</v>
      </c>
      <c r="H487" s="58">
        <v>11191.38</v>
      </c>
      <c r="I487" s="71"/>
      <c r="J487" s="72"/>
    </row>
    <row r="488" spans="2:10" ht="30.75">
      <c r="B488" s="81">
        <v>197</v>
      </c>
      <c r="C488" s="27" t="s">
        <v>59</v>
      </c>
      <c r="D488" s="30" t="s">
        <v>237</v>
      </c>
      <c r="E488" s="37" t="s">
        <v>52</v>
      </c>
      <c r="F488" s="8">
        <f>+F487*2.57</f>
        <v>23492.37</v>
      </c>
      <c r="G488" s="60" t="s">
        <v>52</v>
      </c>
      <c r="H488" s="58">
        <v>28761.85</v>
      </c>
      <c r="I488" s="71"/>
      <c r="J488" s="72"/>
    </row>
    <row r="489" spans="2:10" ht="30.75">
      <c r="B489" s="81">
        <v>198</v>
      </c>
      <c r="C489" s="27" t="s">
        <v>68</v>
      </c>
      <c r="D489" s="30" t="s">
        <v>238</v>
      </c>
      <c r="E489" s="37" t="s">
        <v>52</v>
      </c>
      <c r="F489" s="8">
        <v>4952</v>
      </c>
      <c r="G489" s="60" t="s">
        <v>52</v>
      </c>
      <c r="H489" s="58">
        <v>6062.76</v>
      </c>
      <c r="I489" s="71"/>
      <c r="J489" s="72"/>
    </row>
    <row r="490" spans="2:10" ht="15">
      <c r="B490" s="81"/>
      <c r="C490" s="27"/>
      <c r="D490" s="30"/>
      <c r="E490" s="37"/>
      <c r="H490" s="58"/>
      <c r="I490" s="71"/>
      <c r="J490" s="72"/>
    </row>
    <row r="491" spans="2:8" ht="15">
      <c r="B491" s="81"/>
      <c r="C491" s="27"/>
      <c r="D491" s="103" t="s">
        <v>704</v>
      </c>
      <c r="E491" s="37"/>
      <c r="H491" s="58"/>
    </row>
    <row r="492" spans="2:5" ht="53.25" customHeight="1">
      <c r="B492" s="53"/>
      <c r="C492" s="29" t="s">
        <v>239</v>
      </c>
      <c r="D492" s="30"/>
      <c r="E492" s="31"/>
    </row>
    <row r="493" spans="2:7" ht="172.5" customHeight="1">
      <c r="B493" s="53"/>
      <c r="C493" s="108" t="s">
        <v>131</v>
      </c>
      <c r="D493" s="108"/>
      <c r="E493" s="20" t="s">
        <v>240</v>
      </c>
      <c r="G493" s="57" t="s">
        <v>562</v>
      </c>
    </row>
    <row r="494" spans="2:10" ht="46.5">
      <c r="B494" s="81">
        <v>199</v>
      </c>
      <c r="C494" s="27" t="s">
        <v>57</v>
      </c>
      <c r="D494" s="30" t="s">
        <v>241</v>
      </c>
      <c r="E494" s="37" t="s">
        <v>52</v>
      </c>
      <c r="F494" s="8">
        <v>2024</v>
      </c>
      <c r="G494" s="60" t="s">
        <v>52</v>
      </c>
      <c r="H494" s="58">
        <v>2478</v>
      </c>
      <c r="I494" s="71"/>
      <c r="J494" s="72"/>
    </row>
    <row r="495" spans="2:10" ht="30.75">
      <c r="B495" s="81">
        <v>200</v>
      </c>
      <c r="C495" s="27" t="s">
        <v>59</v>
      </c>
      <c r="D495" s="30" t="s">
        <v>242</v>
      </c>
      <c r="E495" s="37" t="s">
        <v>52</v>
      </c>
      <c r="F495" s="8">
        <f>+F494*2.57</f>
        <v>5201.679999999999</v>
      </c>
      <c r="G495" s="60" t="s">
        <v>52</v>
      </c>
      <c r="H495" s="58">
        <v>6368.45</v>
      </c>
      <c r="I495" s="71"/>
      <c r="J495" s="72"/>
    </row>
    <row r="496" spans="2:10" ht="15">
      <c r="B496" s="81">
        <v>201</v>
      </c>
      <c r="C496" s="27" t="s">
        <v>68</v>
      </c>
      <c r="D496" s="30" t="s">
        <v>243</v>
      </c>
      <c r="E496" s="37" t="s">
        <v>52</v>
      </c>
      <c r="F496" s="8">
        <v>959</v>
      </c>
      <c r="G496" s="60" t="s">
        <v>52</v>
      </c>
      <c r="H496" s="58">
        <v>1174.11</v>
      </c>
      <c r="I496" s="71"/>
      <c r="J496" s="72"/>
    </row>
    <row r="497" spans="2:8" ht="15">
      <c r="B497" s="81"/>
      <c r="C497" s="27"/>
      <c r="D497" s="30"/>
      <c r="E497" s="37"/>
      <c r="H497" s="58"/>
    </row>
    <row r="498" spans="2:7" ht="82.5" customHeight="1">
      <c r="B498" s="53"/>
      <c r="C498" s="108" t="s">
        <v>244</v>
      </c>
      <c r="D498" s="108"/>
      <c r="E498" s="2" t="s">
        <v>245</v>
      </c>
      <c r="G498" s="57" t="s">
        <v>563</v>
      </c>
    </row>
    <row r="499" spans="2:10" ht="46.5">
      <c r="B499" s="81">
        <v>202</v>
      </c>
      <c r="C499" s="27" t="s">
        <v>57</v>
      </c>
      <c r="D499" s="30" t="s">
        <v>246</v>
      </c>
      <c r="E499" s="37" t="s">
        <v>52</v>
      </c>
      <c r="F499" s="8">
        <v>2503</v>
      </c>
      <c r="G499" s="60" t="s">
        <v>52</v>
      </c>
      <c r="H499" s="58">
        <v>3064.44</v>
      </c>
      <c r="I499" s="71"/>
      <c r="J499" s="72"/>
    </row>
    <row r="500" spans="2:10" ht="30.75">
      <c r="B500" s="81">
        <v>203</v>
      </c>
      <c r="C500" s="27" t="s">
        <v>59</v>
      </c>
      <c r="D500" s="30" t="s">
        <v>247</v>
      </c>
      <c r="E500" s="37" t="s">
        <v>52</v>
      </c>
      <c r="F500" s="8">
        <f>+F499*2.57</f>
        <v>6432.71</v>
      </c>
      <c r="G500" s="60" t="s">
        <v>52</v>
      </c>
      <c r="H500" s="58">
        <v>7875</v>
      </c>
      <c r="I500" s="71"/>
      <c r="J500" s="72"/>
    </row>
    <row r="501" spans="2:10" ht="15">
      <c r="B501" s="81">
        <v>204</v>
      </c>
      <c r="C501" s="27" t="s">
        <v>68</v>
      </c>
      <c r="D501" s="30" t="s">
        <v>248</v>
      </c>
      <c r="E501" s="37" t="s">
        <v>52</v>
      </c>
      <c r="F501" s="8">
        <v>1598</v>
      </c>
      <c r="G501" s="60" t="s">
        <v>52</v>
      </c>
      <c r="H501" s="58">
        <v>1956.44</v>
      </c>
      <c r="I501" s="71"/>
      <c r="J501" s="72"/>
    </row>
    <row r="502" ht="15">
      <c r="B502" s="54"/>
    </row>
    <row r="503" spans="2:7" ht="75" customHeight="1">
      <c r="B503" s="53"/>
      <c r="C503" s="108" t="s">
        <v>249</v>
      </c>
      <c r="D503" s="108"/>
      <c r="E503" s="2" t="s">
        <v>250</v>
      </c>
      <c r="G503" s="57" t="s">
        <v>467</v>
      </c>
    </row>
    <row r="504" spans="2:10" ht="46.5">
      <c r="B504" s="81">
        <v>205</v>
      </c>
      <c r="C504" s="27" t="s">
        <v>57</v>
      </c>
      <c r="D504" s="30" t="s">
        <v>251</v>
      </c>
      <c r="E504" s="30" t="s">
        <v>52</v>
      </c>
      <c r="F504" s="8">
        <v>3444</v>
      </c>
      <c r="G504" s="60" t="s">
        <v>52</v>
      </c>
      <c r="H504" s="58">
        <v>4216.51</v>
      </c>
      <c r="I504" s="71"/>
      <c r="J504" s="72"/>
    </row>
    <row r="505" spans="2:10" ht="30.75">
      <c r="B505" s="81">
        <v>206</v>
      </c>
      <c r="C505" s="27" t="s">
        <v>59</v>
      </c>
      <c r="D505" s="30" t="s">
        <v>252</v>
      </c>
      <c r="E505" s="37" t="s">
        <v>52</v>
      </c>
      <c r="F505" s="8">
        <f>+F504*2.57</f>
        <v>8851.08</v>
      </c>
      <c r="G505" s="60" t="s">
        <v>52</v>
      </c>
      <c r="H505" s="58">
        <v>10836.43</v>
      </c>
      <c r="I505" s="71"/>
      <c r="J505" s="72"/>
    </row>
    <row r="506" spans="2:10" ht="15">
      <c r="B506" s="81">
        <v>207</v>
      </c>
      <c r="C506" s="27" t="s">
        <v>68</v>
      </c>
      <c r="D506" s="30" t="s">
        <v>253</v>
      </c>
      <c r="E506" s="37" t="s">
        <v>52</v>
      </c>
      <c r="F506" s="8">
        <v>2396</v>
      </c>
      <c r="G506" s="60" t="s">
        <v>52</v>
      </c>
      <c r="H506" s="58">
        <v>2933.43</v>
      </c>
      <c r="I506" s="71"/>
      <c r="J506" s="72"/>
    </row>
    <row r="507" spans="2:8" ht="15">
      <c r="B507" s="81"/>
      <c r="C507" s="27"/>
      <c r="D507" s="30"/>
      <c r="E507" s="37"/>
      <c r="H507" s="58"/>
    </row>
    <row r="508" spans="2:7" ht="69" customHeight="1">
      <c r="B508" s="53"/>
      <c r="C508" s="108" t="s">
        <v>254</v>
      </c>
      <c r="D508" s="108"/>
      <c r="E508" s="20" t="s">
        <v>255</v>
      </c>
      <c r="G508" s="57" t="s">
        <v>468</v>
      </c>
    </row>
    <row r="509" spans="2:10" ht="46.5">
      <c r="B509" s="81">
        <v>208</v>
      </c>
      <c r="C509" s="27" t="s">
        <v>57</v>
      </c>
      <c r="D509" s="30" t="s">
        <v>256</v>
      </c>
      <c r="E509" s="37" t="s">
        <v>52</v>
      </c>
      <c r="F509" s="8">
        <v>11751</v>
      </c>
      <c r="G509" s="60" t="s">
        <v>52</v>
      </c>
      <c r="H509" s="58">
        <v>14386.82</v>
      </c>
      <c r="I509" s="71"/>
      <c r="J509" s="72"/>
    </row>
    <row r="510" spans="2:10" ht="30.75">
      <c r="B510" s="81">
        <v>209</v>
      </c>
      <c r="C510" s="27" t="s">
        <v>59</v>
      </c>
      <c r="D510" s="30" t="s">
        <v>257</v>
      </c>
      <c r="E510" s="37" t="s">
        <v>52</v>
      </c>
      <c r="F510" s="8">
        <f>+F509*2.57</f>
        <v>30200.07</v>
      </c>
      <c r="G510" s="60" t="s">
        <v>52</v>
      </c>
      <c r="H510" s="58">
        <v>36974.13</v>
      </c>
      <c r="I510" s="71"/>
      <c r="J510" s="72"/>
    </row>
    <row r="511" spans="2:10" ht="30.75">
      <c r="B511" s="81">
        <v>210</v>
      </c>
      <c r="C511" s="27" t="s">
        <v>68</v>
      </c>
      <c r="D511" s="30" t="s">
        <v>258</v>
      </c>
      <c r="E511" s="37" t="s">
        <v>52</v>
      </c>
      <c r="F511" s="8">
        <v>3515</v>
      </c>
      <c r="G511" s="60" t="s">
        <v>52</v>
      </c>
      <c r="H511" s="58">
        <v>4303.43</v>
      </c>
      <c r="I511" s="71"/>
      <c r="J511" s="72"/>
    </row>
    <row r="512" spans="2:10" ht="15">
      <c r="B512" s="81"/>
      <c r="C512" s="27"/>
      <c r="D512" s="30"/>
      <c r="E512" s="37"/>
      <c r="H512" s="58"/>
      <c r="I512" s="71"/>
      <c r="J512" s="72"/>
    </row>
    <row r="513" spans="2:8" ht="15">
      <c r="B513" s="53"/>
      <c r="C513" s="27"/>
      <c r="D513" s="103" t="s">
        <v>705</v>
      </c>
      <c r="E513" s="37"/>
      <c r="H513" s="58"/>
    </row>
    <row r="514" spans="2:5" ht="15">
      <c r="B514" s="53"/>
      <c r="C514" s="29" t="s">
        <v>259</v>
      </c>
      <c r="D514" s="30"/>
      <c r="E514" s="31"/>
    </row>
    <row r="515" spans="2:7" ht="116.25" customHeight="1">
      <c r="B515" s="53"/>
      <c r="C515" s="108" t="s">
        <v>260</v>
      </c>
      <c r="D515" s="108"/>
      <c r="E515" s="2" t="s">
        <v>261</v>
      </c>
      <c r="G515" s="57" t="s">
        <v>469</v>
      </c>
    </row>
    <row r="516" spans="2:10" ht="46.5">
      <c r="B516" s="81">
        <v>211</v>
      </c>
      <c r="C516" s="27" t="s">
        <v>57</v>
      </c>
      <c r="D516" s="30" t="s">
        <v>262</v>
      </c>
      <c r="E516" s="37" t="s">
        <v>52</v>
      </c>
      <c r="F516" s="8">
        <v>2893</v>
      </c>
      <c r="G516" s="60" t="s">
        <v>52</v>
      </c>
      <c r="H516" s="58">
        <v>3541.91</v>
      </c>
      <c r="I516" s="71"/>
      <c r="J516" s="72"/>
    </row>
    <row r="517" spans="2:10" ht="30.75">
      <c r="B517" s="81">
        <v>212</v>
      </c>
      <c r="C517" s="27" t="s">
        <v>59</v>
      </c>
      <c r="D517" s="30" t="s">
        <v>263</v>
      </c>
      <c r="E517" s="37" t="s">
        <v>52</v>
      </c>
      <c r="F517" s="8">
        <f>+F516*2.57</f>
        <v>7435.009999999999</v>
      </c>
      <c r="G517" s="60" t="s">
        <v>52</v>
      </c>
      <c r="H517" s="58">
        <v>9102.73</v>
      </c>
      <c r="I517" s="71"/>
      <c r="J517" s="72"/>
    </row>
    <row r="518" spans="2:10" ht="15">
      <c r="B518" s="81">
        <v>213</v>
      </c>
      <c r="C518" s="27" t="s">
        <v>68</v>
      </c>
      <c r="D518" s="30" t="s">
        <v>264</v>
      </c>
      <c r="E518" s="37" t="s">
        <v>52</v>
      </c>
      <c r="F518" s="8">
        <v>1917</v>
      </c>
      <c r="G518" s="60" t="s">
        <v>52</v>
      </c>
      <c r="H518" s="58">
        <v>2346.99</v>
      </c>
      <c r="I518" s="71"/>
      <c r="J518" s="72"/>
    </row>
    <row r="519" ht="15">
      <c r="B519" s="54"/>
    </row>
    <row r="520" spans="2:5" ht="30.75">
      <c r="B520" s="53"/>
      <c r="C520" s="29" t="s">
        <v>265</v>
      </c>
      <c r="D520" s="30"/>
      <c r="E520" s="31"/>
    </row>
    <row r="521" spans="2:7" ht="147" customHeight="1">
      <c r="B521" s="53"/>
      <c r="C521" s="108" t="s">
        <v>470</v>
      </c>
      <c r="D521" s="108"/>
      <c r="E521" s="2" t="s">
        <v>266</v>
      </c>
      <c r="G521" s="57" t="s">
        <v>472</v>
      </c>
    </row>
    <row r="522" spans="2:10" ht="46.5">
      <c r="B522" s="81">
        <v>214</v>
      </c>
      <c r="C522" s="27" t="s">
        <v>57</v>
      </c>
      <c r="D522" s="30" t="s">
        <v>267</v>
      </c>
      <c r="E522" s="37" t="s">
        <v>52</v>
      </c>
      <c r="F522" s="8">
        <v>809</v>
      </c>
      <c r="G522" s="60" t="s">
        <v>52</v>
      </c>
      <c r="H522" s="58">
        <v>990.46</v>
      </c>
      <c r="I522" s="71"/>
      <c r="J522" s="72"/>
    </row>
    <row r="523" spans="2:10" ht="30.75">
      <c r="B523" s="81">
        <v>215</v>
      </c>
      <c r="C523" s="27" t="s">
        <v>59</v>
      </c>
      <c r="D523" s="30" t="s">
        <v>268</v>
      </c>
      <c r="E523" s="37" t="s">
        <v>52</v>
      </c>
      <c r="F523" s="8">
        <f>+F522*2.57</f>
        <v>2079.1299999999997</v>
      </c>
      <c r="G523" s="60" t="s">
        <v>52</v>
      </c>
      <c r="H523" s="58">
        <v>2545.49</v>
      </c>
      <c r="I523" s="71"/>
      <c r="J523" s="72"/>
    </row>
    <row r="524" spans="2:10" ht="30.75">
      <c r="B524" s="81">
        <v>216</v>
      </c>
      <c r="C524" s="27" t="s">
        <v>68</v>
      </c>
      <c r="D524" s="30" t="s">
        <v>269</v>
      </c>
      <c r="E524" s="37" t="s">
        <v>52</v>
      </c>
      <c r="F524" s="8">
        <v>1438</v>
      </c>
      <c r="G524" s="60" t="s">
        <v>52</v>
      </c>
      <c r="H524" s="58">
        <v>1760.55</v>
      </c>
      <c r="I524" s="71"/>
      <c r="J524" s="72"/>
    </row>
    <row r="525" spans="2:8" ht="15">
      <c r="B525" s="81"/>
      <c r="C525" s="27"/>
      <c r="D525" s="30"/>
      <c r="E525" s="37"/>
      <c r="H525" s="58"/>
    </row>
    <row r="526" spans="2:7" ht="57.75" customHeight="1">
      <c r="B526" s="53"/>
      <c r="C526" s="108" t="s">
        <v>270</v>
      </c>
      <c r="D526" s="108"/>
      <c r="E526" s="2" t="s">
        <v>271</v>
      </c>
      <c r="G526" s="57" t="s">
        <v>471</v>
      </c>
    </row>
    <row r="527" spans="2:10" ht="46.5">
      <c r="B527" s="81">
        <v>217</v>
      </c>
      <c r="C527" s="27" t="s">
        <v>57</v>
      </c>
      <c r="D527" s="30" t="s">
        <v>272</v>
      </c>
      <c r="E527" s="37" t="s">
        <v>52</v>
      </c>
      <c r="F527" s="8">
        <v>621</v>
      </c>
      <c r="G527" s="60" t="s">
        <v>52</v>
      </c>
      <c r="H527" s="58">
        <v>760.3</v>
      </c>
      <c r="I527" s="71"/>
      <c r="J527" s="72"/>
    </row>
    <row r="528" spans="2:10" ht="30.75">
      <c r="B528" s="81">
        <v>218</v>
      </c>
      <c r="C528" s="27" t="s">
        <v>59</v>
      </c>
      <c r="D528" s="30" t="s">
        <v>273</v>
      </c>
      <c r="E528" s="37" t="s">
        <v>52</v>
      </c>
      <c r="F528" s="8">
        <f>+F527*2.57</f>
        <v>1595.9699999999998</v>
      </c>
      <c r="G528" s="60" t="s">
        <v>52</v>
      </c>
      <c r="H528" s="58">
        <v>1953.96</v>
      </c>
      <c r="I528" s="71"/>
      <c r="J528" s="72"/>
    </row>
    <row r="529" spans="2:10" ht="30.75">
      <c r="B529" s="81">
        <v>219</v>
      </c>
      <c r="C529" s="27" t="s">
        <v>68</v>
      </c>
      <c r="D529" s="30" t="s">
        <v>274</v>
      </c>
      <c r="E529" s="37" t="s">
        <v>52</v>
      </c>
      <c r="F529" s="8">
        <v>1438</v>
      </c>
      <c r="G529" s="60" t="s">
        <v>52</v>
      </c>
      <c r="H529" s="58">
        <v>1760.55</v>
      </c>
      <c r="I529" s="71"/>
      <c r="J529" s="72"/>
    </row>
    <row r="530" spans="2:8" ht="15">
      <c r="B530" s="81"/>
      <c r="C530" s="27"/>
      <c r="D530" s="30"/>
      <c r="E530" s="37"/>
      <c r="H530" s="58"/>
    </row>
    <row r="531" spans="2:7" ht="53.25" customHeight="1">
      <c r="B531" s="53"/>
      <c r="C531" s="108" t="s">
        <v>275</v>
      </c>
      <c r="D531" s="108"/>
      <c r="E531" s="2" t="s">
        <v>276</v>
      </c>
      <c r="G531" s="57" t="s">
        <v>473</v>
      </c>
    </row>
    <row r="532" spans="2:10" ht="46.5">
      <c r="B532" s="81">
        <v>220</v>
      </c>
      <c r="C532" s="27" t="s">
        <v>57</v>
      </c>
      <c r="D532" s="30" t="s">
        <v>277</v>
      </c>
      <c r="E532" s="37" t="s">
        <v>52</v>
      </c>
      <c r="F532" s="8">
        <v>160</v>
      </c>
      <c r="G532" s="60" t="s">
        <v>52</v>
      </c>
      <c r="H532" s="58">
        <v>195.89</v>
      </c>
      <c r="I532" s="71"/>
      <c r="J532" s="72"/>
    </row>
    <row r="533" spans="2:10" ht="30.75">
      <c r="B533" s="81">
        <v>221</v>
      </c>
      <c r="C533" s="27" t="s">
        <v>59</v>
      </c>
      <c r="D533" s="30" t="s">
        <v>278</v>
      </c>
      <c r="E533" s="37" t="s">
        <v>52</v>
      </c>
      <c r="F533" s="8">
        <f>+F532*2.57</f>
        <v>411.2</v>
      </c>
      <c r="G533" s="60" t="s">
        <v>52</v>
      </c>
      <c r="H533" s="58">
        <v>503.43</v>
      </c>
      <c r="I533" s="71"/>
      <c r="J533" s="72"/>
    </row>
    <row r="534" spans="2:10" ht="30.75">
      <c r="B534" s="81">
        <v>222</v>
      </c>
      <c r="C534" s="15" t="s">
        <v>68</v>
      </c>
      <c r="D534" s="30" t="s">
        <v>279</v>
      </c>
      <c r="E534" s="37" t="s">
        <v>52</v>
      </c>
      <c r="F534" s="8">
        <v>1438</v>
      </c>
      <c r="G534" s="60" t="s">
        <v>52</v>
      </c>
      <c r="H534" s="58">
        <v>1760.55</v>
      </c>
      <c r="I534" s="71"/>
      <c r="J534" s="72"/>
    </row>
    <row r="535" spans="2:10" ht="15">
      <c r="B535" s="81"/>
      <c r="C535" s="15"/>
      <c r="D535" s="103" t="s">
        <v>706</v>
      </c>
      <c r="E535" s="37"/>
      <c r="H535" s="58"/>
      <c r="I535" s="71"/>
      <c r="J535" s="72"/>
    </row>
    <row r="536" ht="15">
      <c r="B536" s="54"/>
    </row>
    <row r="537" spans="2:5" ht="30.75">
      <c r="B537" s="53"/>
      <c r="C537" s="29" t="s">
        <v>280</v>
      </c>
      <c r="D537" s="30"/>
      <c r="E537" s="31"/>
    </row>
    <row r="538" spans="2:7" ht="84" customHeight="1">
      <c r="B538" s="53"/>
      <c r="C538" s="108" t="s">
        <v>281</v>
      </c>
      <c r="D538" s="108"/>
      <c r="E538" s="2" t="s">
        <v>282</v>
      </c>
      <c r="G538" s="57" t="s">
        <v>474</v>
      </c>
    </row>
    <row r="539" spans="2:10" ht="46.5">
      <c r="B539" s="81">
        <v>223</v>
      </c>
      <c r="C539" s="27" t="s">
        <v>57</v>
      </c>
      <c r="D539" s="30" t="s">
        <v>283</v>
      </c>
      <c r="E539" s="37" t="s">
        <v>52</v>
      </c>
      <c r="F539" s="8">
        <v>799</v>
      </c>
      <c r="G539" s="60" t="s">
        <v>52</v>
      </c>
      <c r="H539" s="58">
        <v>978.22</v>
      </c>
      <c r="I539" s="71"/>
      <c r="J539" s="72"/>
    </row>
    <row r="540" spans="2:10" ht="30.75">
      <c r="B540" s="81">
        <v>224</v>
      </c>
      <c r="C540" s="27" t="s">
        <v>59</v>
      </c>
      <c r="D540" s="30" t="s">
        <v>284</v>
      </c>
      <c r="E540" s="37" t="s">
        <v>52</v>
      </c>
      <c r="F540" s="8">
        <f>+F539*2.57</f>
        <v>2053.43</v>
      </c>
      <c r="G540" s="60" t="s">
        <v>52</v>
      </c>
      <c r="H540" s="58">
        <v>2514.03</v>
      </c>
      <c r="I540" s="71"/>
      <c r="J540" s="72"/>
    </row>
    <row r="541" spans="2:10" ht="30.75">
      <c r="B541" s="81">
        <v>225</v>
      </c>
      <c r="C541" s="15" t="s">
        <v>68</v>
      </c>
      <c r="D541" s="30" t="s">
        <v>285</v>
      </c>
      <c r="E541" s="37" t="s">
        <v>52</v>
      </c>
      <c r="F541" s="8">
        <v>1438</v>
      </c>
      <c r="G541" s="60" t="s">
        <v>52</v>
      </c>
      <c r="H541" s="58">
        <v>1760.55</v>
      </c>
      <c r="I541" s="71"/>
      <c r="J541" s="72"/>
    </row>
    <row r="542" spans="2:8" ht="15">
      <c r="B542" s="53"/>
      <c r="C542" s="27"/>
      <c r="D542" s="30"/>
      <c r="E542" s="37"/>
      <c r="H542" s="58"/>
    </row>
    <row r="543" spans="2:5" ht="30.75">
      <c r="B543" s="53"/>
      <c r="C543" s="29" t="s">
        <v>286</v>
      </c>
      <c r="D543" s="30"/>
      <c r="E543" s="31"/>
    </row>
    <row r="544" spans="2:7" ht="257.25" customHeight="1">
      <c r="B544" s="53"/>
      <c r="C544" s="108" t="s">
        <v>475</v>
      </c>
      <c r="D544" s="108"/>
      <c r="E544" s="2" t="s">
        <v>287</v>
      </c>
      <c r="G544" s="57" t="s">
        <v>476</v>
      </c>
    </row>
    <row r="545" spans="2:10" ht="46.5">
      <c r="B545" s="81">
        <v>226</v>
      </c>
      <c r="C545" s="27" t="s">
        <v>57</v>
      </c>
      <c r="D545" s="30" t="s">
        <v>288</v>
      </c>
      <c r="E545" s="37" t="s">
        <v>52</v>
      </c>
      <c r="F545" s="8">
        <v>8094</v>
      </c>
      <c r="G545" s="60" t="s">
        <v>52</v>
      </c>
      <c r="H545" s="58">
        <v>9909.53</v>
      </c>
      <c r="I545" s="71"/>
      <c r="J545" s="72"/>
    </row>
    <row r="546" spans="2:10" ht="32.25" customHeight="1">
      <c r="B546" s="81">
        <v>227</v>
      </c>
      <c r="C546" s="27" t="s">
        <v>59</v>
      </c>
      <c r="D546" s="30" t="s">
        <v>289</v>
      </c>
      <c r="E546" s="37" t="s">
        <v>52</v>
      </c>
      <c r="F546" s="8">
        <f>+F545*2.57</f>
        <v>20801.579999999998</v>
      </c>
      <c r="G546" s="60" t="s">
        <v>52</v>
      </c>
      <c r="H546" s="58">
        <v>25467.49</v>
      </c>
      <c r="I546" s="71"/>
      <c r="J546" s="72"/>
    </row>
    <row r="547" spans="2:10" ht="30.75">
      <c r="B547" s="81">
        <v>228</v>
      </c>
      <c r="C547" s="27" t="s">
        <v>68</v>
      </c>
      <c r="D547" s="30" t="s">
        <v>290</v>
      </c>
      <c r="E547" s="37" t="s">
        <v>52</v>
      </c>
      <c r="F547" s="8">
        <v>3195</v>
      </c>
      <c r="G547" s="60" t="s">
        <v>52</v>
      </c>
      <c r="H547" s="58">
        <v>3911.66</v>
      </c>
      <c r="I547" s="71"/>
      <c r="J547" s="72"/>
    </row>
    <row r="549" spans="2:7" ht="80.25" customHeight="1">
      <c r="B549" s="19"/>
      <c r="C549" s="108" t="s">
        <v>291</v>
      </c>
      <c r="D549" s="108"/>
      <c r="E549" s="2" t="s">
        <v>292</v>
      </c>
      <c r="G549" s="57" t="s">
        <v>477</v>
      </c>
    </row>
    <row r="550" spans="2:10" ht="46.5">
      <c r="B550" s="81">
        <v>229</v>
      </c>
      <c r="C550" s="27" t="s">
        <v>57</v>
      </c>
      <c r="D550" s="30" t="s">
        <v>293</v>
      </c>
      <c r="E550" s="37" t="s">
        <v>52</v>
      </c>
      <c r="F550" s="8">
        <v>14218</v>
      </c>
      <c r="G550" s="60" t="s">
        <v>52</v>
      </c>
      <c r="H550" s="58">
        <v>17407.18</v>
      </c>
      <c r="I550" s="71"/>
      <c r="J550" s="72"/>
    </row>
    <row r="551" spans="2:10" ht="30.75">
      <c r="B551" s="81">
        <v>230</v>
      </c>
      <c r="C551" s="27" t="s">
        <v>59</v>
      </c>
      <c r="D551" s="30" t="s">
        <v>294</v>
      </c>
      <c r="E551" s="37" t="s">
        <v>52</v>
      </c>
      <c r="F551" s="8">
        <f>+F550*2.57</f>
        <v>36540.259999999995</v>
      </c>
      <c r="G551" s="60" t="s">
        <v>52</v>
      </c>
      <c r="H551" s="58">
        <v>44736.46</v>
      </c>
      <c r="I551" s="71"/>
      <c r="J551" s="72"/>
    </row>
    <row r="552" spans="2:10" ht="30.75">
      <c r="B552" s="81">
        <v>231</v>
      </c>
      <c r="C552" s="27" t="s">
        <v>68</v>
      </c>
      <c r="D552" s="30" t="s">
        <v>295</v>
      </c>
      <c r="E552" s="37" t="s">
        <v>52</v>
      </c>
      <c r="F552" s="8">
        <v>3195</v>
      </c>
      <c r="G552" s="60" t="s">
        <v>52</v>
      </c>
      <c r="H552" s="58">
        <v>3911.66</v>
      </c>
      <c r="I552" s="71"/>
      <c r="J552" s="72"/>
    </row>
    <row r="553" spans="2:10" ht="15">
      <c r="B553" s="81"/>
      <c r="C553" s="27"/>
      <c r="D553" s="30"/>
      <c r="E553" s="37"/>
      <c r="H553" s="58"/>
      <c r="I553" s="71"/>
      <c r="J553" s="72"/>
    </row>
    <row r="554" spans="2:8" ht="15">
      <c r="B554" s="81"/>
      <c r="C554" s="27"/>
      <c r="D554" s="103" t="s">
        <v>707</v>
      </c>
      <c r="E554" s="37"/>
      <c r="H554" s="58"/>
    </row>
    <row r="555" spans="2:7" ht="51" customHeight="1">
      <c r="B555" s="53"/>
      <c r="C555" s="108" t="s">
        <v>296</v>
      </c>
      <c r="D555" s="108"/>
      <c r="E555" s="20" t="s">
        <v>297</v>
      </c>
      <c r="G555" s="57" t="s">
        <v>478</v>
      </c>
    </row>
    <row r="556" spans="2:10" ht="46.5">
      <c r="B556" s="81">
        <v>232</v>
      </c>
      <c r="C556" s="27" t="s">
        <v>57</v>
      </c>
      <c r="D556" s="30" t="s">
        <v>298</v>
      </c>
      <c r="E556" s="37" t="s">
        <v>52</v>
      </c>
      <c r="F556" s="8">
        <v>10916</v>
      </c>
      <c r="G556" s="60" t="s">
        <v>52</v>
      </c>
      <c r="H556" s="58">
        <v>13364.52</v>
      </c>
      <c r="I556" s="71"/>
      <c r="J556" s="72"/>
    </row>
    <row r="557" spans="2:10" ht="30.75">
      <c r="B557" s="81">
        <v>233</v>
      </c>
      <c r="C557" s="27" t="s">
        <v>59</v>
      </c>
      <c r="D557" s="30" t="s">
        <v>299</v>
      </c>
      <c r="E557" s="37" t="s">
        <v>52</v>
      </c>
      <c r="F557" s="8">
        <f>+F556*2.57</f>
        <v>28054.12</v>
      </c>
      <c r="G557" s="60" t="s">
        <v>52</v>
      </c>
      <c r="H557" s="58">
        <v>34346.82</v>
      </c>
      <c r="I557" s="71"/>
      <c r="J557" s="72"/>
    </row>
    <row r="558" spans="2:10" ht="30.75">
      <c r="B558" s="81">
        <v>234</v>
      </c>
      <c r="C558" s="27" t="s">
        <v>68</v>
      </c>
      <c r="D558" s="30" t="s">
        <v>300</v>
      </c>
      <c r="E558" s="37" t="s">
        <v>52</v>
      </c>
      <c r="F558" s="8">
        <v>3195</v>
      </c>
      <c r="G558" s="60" t="s">
        <v>52</v>
      </c>
      <c r="H558" s="58">
        <v>3911.66</v>
      </c>
      <c r="I558" s="71"/>
      <c r="J558" s="72"/>
    </row>
    <row r="559" spans="2:8" ht="15">
      <c r="B559" s="81"/>
      <c r="C559" s="27"/>
      <c r="D559" s="30"/>
      <c r="E559" s="37"/>
      <c r="H559" s="58"/>
    </row>
    <row r="560" spans="2:7" ht="60.75" customHeight="1">
      <c r="B560" s="53"/>
      <c r="C560" s="108" t="s">
        <v>301</v>
      </c>
      <c r="D560" s="108"/>
      <c r="E560" s="2" t="s">
        <v>302</v>
      </c>
      <c r="G560" s="57" t="s">
        <v>479</v>
      </c>
    </row>
    <row r="561" spans="2:10" ht="46.5">
      <c r="B561" s="81">
        <v>235</v>
      </c>
      <c r="C561" s="27" t="s">
        <v>57</v>
      </c>
      <c r="D561" s="30" t="s">
        <v>303</v>
      </c>
      <c r="E561" s="37" t="s">
        <v>52</v>
      </c>
      <c r="F561" s="8">
        <v>8414</v>
      </c>
      <c r="G561" s="60" t="s">
        <v>52</v>
      </c>
      <c r="H561" s="58">
        <v>10301.31</v>
      </c>
      <c r="I561" s="71"/>
      <c r="J561" s="72"/>
    </row>
    <row r="562" spans="2:10" ht="30.75">
      <c r="B562" s="81">
        <v>236</v>
      </c>
      <c r="C562" s="27" t="s">
        <v>59</v>
      </c>
      <c r="D562" s="30" t="s">
        <v>304</v>
      </c>
      <c r="E562" s="37" t="s">
        <v>52</v>
      </c>
      <c r="F562" s="8">
        <f>+F561*2.57</f>
        <v>21623.98</v>
      </c>
      <c r="G562" s="60" t="s">
        <v>52</v>
      </c>
      <c r="H562" s="58">
        <v>26474.36</v>
      </c>
      <c r="I562" s="71"/>
      <c r="J562" s="72"/>
    </row>
    <row r="563" spans="2:10" ht="30.75">
      <c r="B563" s="81">
        <v>237</v>
      </c>
      <c r="C563" s="27" t="s">
        <v>68</v>
      </c>
      <c r="D563" s="30" t="s">
        <v>305</v>
      </c>
      <c r="E563" s="37" t="s">
        <v>52</v>
      </c>
      <c r="F563" s="8">
        <v>3195</v>
      </c>
      <c r="G563" s="60" t="s">
        <v>52</v>
      </c>
      <c r="H563" s="58">
        <v>3911.66</v>
      </c>
      <c r="I563" s="71"/>
      <c r="J563" s="72"/>
    </row>
    <row r="564" ht="15">
      <c r="B564" s="54"/>
    </row>
    <row r="565" spans="2:7" ht="246" customHeight="1">
      <c r="B565" s="53"/>
      <c r="C565" s="108" t="s">
        <v>480</v>
      </c>
      <c r="D565" s="108"/>
      <c r="E565" s="2" t="s">
        <v>306</v>
      </c>
      <c r="G565" s="2" t="s">
        <v>481</v>
      </c>
    </row>
    <row r="566" spans="2:10" ht="46.5">
      <c r="B566" s="81">
        <v>238</v>
      </c>
      <c r="C566" s="27" t="s">
        <v>57</v>
      </c>
      <c r="D566" s="30" t="s">
        <v>307</v>
      </c>
      <c r="E566" s="37" t="s">
        <v>52</v>
      </c>
      <c r="F566" s="8">
        <v>6390</v>
      </c>
      <c r="G566" s="60" t="s">
        <v>52</v>
      </c>
      <c r="H566" s="58">
        <v>7823.31</v>
      </c>
      <c r="I566" s="71"/>
      <c r="J566" s="72"/>
    </row>
    <row r="567" spans="2:10" ht="30.75">
      <c r="B567" s="81">
        <v>239</v>
      </c>
      <c r="C567" s="27" t="s">
        <v>59</v>
      </c>
      <c r="D567" s="30" t="s">
        <v>308</v>
      </c>
      <c r="E567" s="37" t="s">
        <v>52</v>
      </c>
      <c r="F567" s="8">
        <f>+F566*2.57</f>
        <v>16422.3</v>
      </c>
      <c r="G567" s="60" t="s">
        <v>52</v>
      </c>
      <c r="H567" s="58">
        <v>20105.92</v>
      </c>
      <c r="I567" s="71"/>
      <c r="J567" s="72"/>
    </row>
    <row r="568" spans="2:10" ht="30.75">
      <c r="B568" s="81">
        <v>240</v>
      </c>
      <c r="C568" s="15" t="s">
        <v>68</v>
      </c>
      <c r="D568" s="30" t="s">
        <v>309</v>
      </c>
      <c r="E568" s="37" t="s">
        <v>52</v>
      </c>
      <c r="F568" s="8">
        <v>2237</v>
      </c>
      <c r="G568" s="60" t="s">
        <v>52</v>
      </c>
      <c r="H568" s="58">
        <v>2738.78</v>
      </c>
      <c r="I568" s="71"/>
      <c r="J568" s="72"/>
    </row>
    <row r="569" spans="2:10" ht="15">
      <c r="B569" s="81"/>
      <c r="C569" s="27"/>
      <c r="D569" s="103" t="s">
        <v>708</v>
      </c>
      <c r="E569" s="37"/>
      <c r="H569" s="58"/>
      <c r="I569" s="71"/>
      <c r="J569" s="72"/>
    </row>
    <row r="570" spans="2:8" ht="15">
      <c r="B570" s="81"/>
      <c r="C570" s="27"/>
      <c r="D570" s="30"/>
      <c r="E570" s="37"/>
      <c r="H570" s="58"/>
    </row>
    <row r="571" spans="2:7" ht="48.75" customHeight="1">
      <c r="B571" s="53"/>
      <c r="C571" s="108" t="s">
        <v>310</v>
      </c>
      <c r="D571" s="108"/>
      <c r="E571" s="2" t="s">
        <v>311</v>
      </c>
      <c r="G571" s="57" t="s">
        <v>482</v>
      </c>
    </row>
    <row r="572" spans="2:10" ht="46.5">
      <c r="B572" s="81">
        <v>241</v>
      </c>
      <c r="C572" s="27" t="s">
        <v>57</v>
      </c>
      <c r="D572" s="30" t="s">
        <v>312</v>
      </c>
      <c r="E572" s="37" t="s">
        <v>52</v>
      </c>
      <c r="F572" s="8">
        <v>6869</v>
      </c>
      <c r="G572" s="60" t="s">
        <v>52</v>
      </c>
      <c r="H572" s="58">
        <v>8409.76</v>
      </c>
      <c r="I572" s="71"/>
      <c r="J572" s="72"/>
    </row>
    <row r="573" spans="2:10" ht="30.75">
      <c r="B573" s="81">
        <v>242</v>
      </c>
      <c r="C573" s="27" t="s">
        <v>59</v>
      </c>
      <c r="D573" s="30" t="s">
        <v>313</v>
      </c>
      <c r="E573" s="37" t="s">
        <v>52</v>
      </c>
      <c r="F573" s="8">
        <f>+F572*2.57</f>
        <v>17653.329999999998</v>
      </c>
      <c r="G573" s="60" t="s">
        <v>52</v>
      </c>
      <c r="H573" s="58">
        <v>21613.08</v>
      </c>
      <c r="I573" s="71"/>
      <c r="J573" s="72"/>
    </row>
    <row r="574" spans="2:10" ht="30.75">
      <c r="B574" s="81">
        <v>243</v>
      </c>
      <c r="C574" s="27" t="s">
        <v>68</v>
      </c>
      <c r="D574" s="30" t="s">
        <v>314</v>
      </c>
      <c r="E574" s="37" t="s">
        <v>52</v>
      </c>
      <c r="F574" s="8">
        <v>2237</v>
      </c>
      <c r="G574" s="60" t="s">
        <v>52</v>
      </c>
      <c r="H574" s="58">
        <v>2738.78</v>
      </c>
      <c r="I574" s="71"/>
      <c r="J574" s="72"/>
    </row>
    <row r="575" spans="2:8" ht="15">
      <c r="B575" s="53"/>
      <c r="C575" s="27"/>
      <c r="D575" s="30"/>
      <c r="E575" s="37"/>
      <c r="H575" s="58"/>
    </row>
    <row r="576" spans="2:7" ht="67.5" customHeight="1">
      <c r="B576" s="53"/>
      <c r="C576" s="108" t="s">
        <v>315</v>
      </c>
      <c r="D576" s="108"/>
      <c r="E576" s="20" t="s">
        <v>316</v>
      </c>
      <c r="G576" s="57" t="s">
        <v>483</v>
      </c>
    </row>
    <row r="577" spans="2:10" ht="46.5">
      <c r="B577" s="81">
        <v>244</v>
      </c>
      <c r="C577" s="27" t="s">
        <v>57</v>
      </c>
      <c r="D577" s="30" t="s">
        <v>317</v>
      </c>
      <c r="E577" s="37" t="s">
        <v>52</v>
      </c>
      <c r="F577" s="8">
        <v>8893</v>
      </c>
      <c r="G577" s="60" t="s">
        <v>52</v>
      </c>
      <c r="H577" s="58">
        <v>10887.75</v>
      </c>
      <c r="I577" s="71"/>
      <c r="J577" s="72"/>
    </row>
    <row r="578" spans="2:10" ht="30.75">
      <c r="B578" s="81">
        <v>245</v>
      </c>
      <c r="C578" s="27" t="s">
        <v>59</v>
      </c>
      <c r="D578" s="30" t="s">
        <v>318</v>
      </c>
      <c r="E578" s="37" t="s">
        <v>52</v>
      </c>
      <c r="F578" s="8">
        <f>+F577*2.57</f>
        <v>22855.01</v>
      </c>
      <c r="G578" s="60" t="s">
        <v>52</v>
      </c>
      <c r="H578" s="58">
        <v>27981.52</v>
      </c>
      <c r="I578" s="71"/>
      <c r="J578" s="72"/>
    </row>
    <row r="579" spans="2:10" ht="30.75">
      <c r="B579" s="81">
        <v>246</v>
      </c>
      <c r="C579" s="27" t="s">
        <v>68</v>
      </c>
      <c r="D579" s="30" t="s">
        <v>319</v>
      </c>
      <c r="E579" s="37" t="s">
        <v>52</v>
      </c>
      <c r="F579" s="8">
        <v>2237</v>
      </c>
      <c r="G579" s="60" t="s">
        <v>52</v>
      </c>
      <c r="H579" s="58">
        <v>2738.78</v>
      </c>
      <c r="I579" s="71"/>
      <c r="J579" s="72"/>
    </row>
    <row r="580" ht="15">
      <c r="B580" s="54"/>
    </row>
    <row r="581" spans="2:7" ht="83.25" customHeight="1">
      <c r="B581" s="53"/>
      <c r="C581" s="108" t="s">
        <v>320</v>
      </c>
      <c r="D581" s="108"/>
      <c r="E581" s="20" t="s">
        <v>321</v>
      </c>
      <c r="G581" s="57" t="s">
        <v>328</v>
      </c>
    </row>
    <row r="582" spans="2:10" ht="46.5">
      <c r="B582" s="81">
        <v>247</v>
      </c>
      <c r="C582" s="27" t="s">
        <v>57</v>
      </c>
      <c r="D582" s="30" t="s">
        <v>322</v>
      </c>
      <c r="E582" s="37" t="s">
        <v>52</v>
      </c>
      <c r="F582" s="8">
        <v>5911</v>
      </c>
      <c r="G582" s="60" t="s">
        <v>52</v>
      </c>
      <c r="H582" s="58">
        <v>7236.87</v>
      </c>
      <c r="I582" s="71"/>
      <c r="J582" s="72"/>
    </row>
    <row r="583" spans="2:10" ht="30.75">
      <c r="B583" s="81">
        <v>248</v>
      </c>
      <c r="C583" s="27" t="s">
        <v>59</v>
      </c>
      <c r="D583" s="30" t="s">
        <v>323</v>
      </c>
      <c r="E583" s="37" t="s">
        <v>52</v>
      </c>
      <c r="F583" s="8">
        <f>+F582*2.57</f>
        <v>15191.269999999999</v>
      </c>
      <c r="G583" s="60" t="s">
        <v>52</v>
      </c>
      <c r="H583" s="58">
        <v>18598.76</v>
      </c>
      <c r="I583" s="71"/>
      <c r="J583" s="72"/>
    </row>
    <row r="584" spans="2:10" ht="30.75">
      <c r="B584" s="81">
        <v>249</v>
      </c>
      <c r="C584" s="27" t="s">
        <v>68</v>
      </c>
      <c r="D584" s="30" t="s">
        <v>324</v>
      </c>
      <c r="E584" s="37" t="s">
        <v>52</v>
      </c>
      <c r="F584" s="8">
        <v>2237</v>
      </c>
      <c r="G584" s="60" t="s">
        <v>52</v>
      </c>
      <c r="H584" s="58">
        <v>2738.78</v>
      </c>
      <c r="I584" s="71"/>
      <c r="J584" s="72"/>
    </row>
    <row r="585" spans="2:7" ht="112.5" customHeight="1">
      <c r="B585" s="53"/>
      <c r="C585" s="108" t="s">
        <v>325</v>
      </c>
      <c r="D585" s="108"/>
      <c r="E585" s="2" t="s">
        <v>326</v>
      </c>
      <c r="G585" s="57" t="s">
        <v>329</v>
      </c>
    </row>
    <row r="586" spans="2:10" ht="46.5">
      <c r="B586" s="81">
        <v>250</v>
      </c>
      <c r="C586" s="27" t="s">
        <v>57</v>
      </c>
      <c r="D586" s="30" t="s">
        <v>327</v>
      </c>
      <c r="E586" s="37" t="s">
        <v>52</v>
      </c>
      <c r="F586" s="8">
        <v>6390</v>
      </c>
      <c r="G586" s="60" t="s">
        <v>52</v>
      </c>
      <c r="H586" s="58">
        <v>7824.38</v>
      </c>
      <c r="I586" s="71"/>
      <c r="J586" s="72"/>
    </row>
    <row r="587" spans="2:10" ht="30.75">
      <c r="B587" s="81">
        <v>251</v>
      </c>
      <c r="C587" s="27" t="s">
        <v>59</v>
      </c>
      <c r="D587" s="30" t="s">
        <v>365</v>
      </c>
      <c r="E587" s="37" t="s">
        <v>52</v>
      </c>
      <c r="F587" s="8">
        <f>+F586*2.57</f>
        <v>16422.3</v>
      </c>
      <c r="G587" s="60" t="s">
        <v>52</v>
      </c>
      <c r="H587" s="58">
        <v>20105.92</v>
      </c>
      <c r="I587" s="71"/>
      <c r="J587" s="72"/>
    </row>
    <row r="588" spans="2:10" ht="30.75">
      <c r="B588" s="81">
        <v>252</v>
      </c>
      <c r="C588" s="27" t="s">
        <v>68</v>
      </c>
      <c r="D588" s="30" t="s">
        <v>366</v>
      </c>
      <c r="E588" s="37" t="s">
        <v>52</v>
      </c>
      <c r="F588" s="8">
        <v>2237</v>
      </c>
      <c r="G588" s="60" t="s">
        <v>52</v>
      </c>
      <c r="H588" s="58">
        <v>2738.78</v>
      </c>
      <c r="I588" s="71"/>
      <c r="J588" s="72"/>
    </row>
    <row r="589" spans="2:8" ht="27" customHeight="1">
      <c r="B589" s="81"/>
      <c r="C589" s="27"/>
      <c r="D589" s="103" t="s">
        <v>709</v>
      </c>
      <c r="E589" s="37"/>
      <c r="H589" s="58"/>
    </row>
    <row r="590" spans="2:7" ht="104.25" customHeight="1">
      <c r="B590" s="19"/>
      <c r="C590" s="108" t="s">
        <v>367</v>
      </c>
      <c r="D590" s="108"/>
      <c r="E590" s="2" t="s">
        <v>368</v>
      </c>
      <c r="G590" s="57" t="s">
        <v>330</v>
      </c>
    </row>
    <row r="591" spans="1:10" ht="46.5">
      <c r="A591" s="55"/>
      <c r="B591" s="81">
        <v>253</v>
      </c>
      <c r="C591" s="27" t="s">
        <v>57</v>
      </c>
      <c r="D591" s="30" t="s">
        <v>369</v>
      </c>
      <c r="E591" s="37" t="s">
        <v>52</v>
      </c>
      <c r="F591" s="8">
        <v>4047</v>
      </c>
      <c r="G591" s="60" t="s">
        <v>52</v>
      </c>
      <c r="H591" s="58">
        <v>4954.76</v>
      </c>
      <c r="I591" s="71"/>
      <c r="J591" s="72"/>
    </row>
    <row r="592" spans="1:10" ht="30.75">
      <c r="A592" s="55"/>
      <c r="B592" s="81">
        <v>254</v>
      </c>
      <c r="C592" s="27" t="s">
        <v>59</v>
      </c>
      <c r="D592" s="30" t="s">
        <v>370</v>
      </c>
      <c r="E592" s="37" t="s">
        <v>52</v>
      </c>
      <c r="F592" s="8">
        <f>+F591*2.57</f>
        <v>10400.789999999999</v>
      </c>
      <c r="G592" s="60" t="s">
        <v>52</v>
      </c>
      <c r="H592" s="58">
        <v>12733.75</v>
      </c>
      <c r="I592" s="71"/>
      <c r="J592" s="72"/>
    </row>
    <row r="593" spans="1:10" ht="30.75">
      <c r="A593" s="55"/>
      <c r="B593" s="81">
        <v>255</v>
      </c>
      <c r="C593" s="27" t="s">
        <v>68</v>
      </c>
      <c r="D593" s="30" t="s">
        <v>371</v>
      </c>
      <c r="E593" s="37" t="s">
        <v>52</v>
      </c>
      <c r="F593" s="8">
        <v>2237</v>
      </c>
      <c r="G593" s="60" t="s">
        <v>52</v>
      </c>
      <c r="H593" s="58">
        <v>2738.78</v>
      </c>
      <c r="I593" s="71"/>
      <c r="J593" s="72"/>
    </row>
    <row r="594" spans="1:8" ht="24" customHeight="1">
      <c r="A594" s="55"/>
      <c r="B594" s="81"/>
      <c r="C594" s="27"/>
      <c r="D594" s="30"/>
      <c r="E594" s="37"/>
      <c r="H594" s="58"/>
    </row>
    <row r="595" spans="2:7" ht="83.25" customHeight="1">
      <c r="B595" s="19"/>
      <c r="C595" s="108" t="s">
        <v>372</v>
      </c>
      <c r="D595" s="108"/>
      <c r="E595" s="2" t="s">
        <v>373</v>
      </c>
      <c r="G595" s="57" t="s">
        <v>332</v>
      </c>
    </row>
    <row r="596" spans="2:10" ht="46.5">
      <c r="B596" s="81">
        <v>256</v>
      </c>
      <c r="C596" s="27" t="s">
        <v>57</v>
      </c>
      <c r="D596" s="30" t="s">
        <v>374</v>
      </c>
      <c r="E596" s="37" t="s">
        <v>52</v>
      </c>
      <c r="F596" s="8">
        <v>4846</v>
      </c>
      <c r="G596" s="60" t="s">
        <v>52</v>
      </c>
      <c r="H596" s="58">
        <v>5932.99</v>
      </c>
      <c r="I596" s="71"/>
      <c r="J596" s="72"/>
    </row>
    <row r="597" spans="2:10" ht="30.75">
      <c r="B597" s="81">
        <v>257</v>
      </c>
      <c r="C597" s="27" t="s">
        <v>59</v>
      </c>
      <c r="D597" s="30" t="s">
        <v>375</v>
      </c>
      <c r="E597" s="37" t="s">
        <v>52</v>
      </c>
      <c r="F597" s="8">
        <f>+F596*2.57</f>
        <v>12454.22</v>
      </c>
      <c r="G597" s="60" t="s">
        <v>52</v>
      </c>
      <c r="H597" s="58">
        <v>15247.78</v>
      </c>
      <c r="I597" s="71"/>
      <c r="J597" s="72"/>
    </row>
    <row r="598" spans="2:10" ht="30.75">
      <c r="B598" s="81">
        <v>258</v>
      </c>
      <c r="C598" s="27" t="s">
        <v>68</v>
      </c>
      <c r="D598" s="30" t="s">
        <v>376</v>
      </c>
      <c r="E598" s="37" t="s">
        <v>52</v>
      </c>
      <c r="F598" s="8">
        <v>2237</v>
      </c>
      <c r="G598" s="60" t="s">
        <v>52</v>
      </c>
      <c r="H598" s="58">
        <v>2738.78</v>
      </c>
      <c r="I598" s="71"/>
      <c r="J598" s="72"/>
    </row>
    <row r="599" spans="2:8" ht="15">
      <c r="B599" s="81"/>
      <c r="C599" s="27"/>
      <c r="D599" s="30"/>
      <c r="E599" s="37"/>
      <c r="H599" s="58"/>
    </row>
    <row r="600" spans="2:7" ht="163.5" customHeight="1">
      <c r="B600" s="53"/>
      <c r="C600" s="108" t="s">
        <v>331</v>
      </c>
      <c r="D600" s="108"/>
      <c r="E600" s="2" t="s">
        <v>377</v>
      </c>
      <c r="G600" s="57" t="s">
        <v>333</v>
      </c>
    </row>
    <row r="601" spans="2:10" ht="46.5">
      <c r="B601" s="81">
        <v>259</v>
      </c>
      <c r="C601" s="27" t="s">
        <v>57</v>
      </c>
      <c r="D601" s="30" t="s">
        <v>378</v>
      </c>
      <c r="E601" s="37" t="s">
        <v>52</v>
      </c>
      <c r="F601" s="8">
        <v>2343</v>
      </c>
      <c r="G601" s="60" t="s">
        <v>52</v>
      </c>
      <c r="H601" s="58">
        <v>2868.55</v>
      </c>
      <c r="I601" s="71"/>
      <c r="J601" s="72"/>
    </row>
    <row r="602" spans="2:10" ht="30.75">
      <c r="B602" s="81">
        <v>260</v>
      </c>
      <c r="C602" s="27" t="s">
        <v>59</v>
      </c>
      <c r="D602" s="30" t="s">
        <v>379</v>
      </c>
      <c r="E602" s="37" t="s">
        <v>52</v>
      </c>
      <c r="F602" s="8">
        <f>+F601*2.57</f>
        <v>6021.509999999999</v>
      </c>
      <c r="G602" s="60" t="s">
        <v>52</v>
      </c>
      <c r="H602" s="58">
        <v>7372.17</v>
      </c>
      <c r="I602" s="71"/>
      <c r="J602" s="72"/>
    </row>
    <row r="603" spans="2:10" ht="30.75">
      <c r="B603" s="81">
        <v>261</v>
      </c>
      <c r="C603" s="27" t="s">
        <v>68</v>
      </c>
      <c r="D603" s="30" t="s">
        <v>380</v>
      </c>
      <c r="E603" s="37" t="s">
        <v>52</v>
      </c>
      <c r="F603" s="8">
        <v>2237</v>
      </c>
      <c r="G603" s="60" t="s">
        <v>52</v>
      </c>
      <c r="H603" s="58">
        <v>2738.78</v>
      </c>
      <c r="I603" s="71"/>
      <c r="J603" s="72"/>
    </row>
    <row r="604" spans="2:8" ht="15">
      <c r="B604" s="81"/>
      <c r="C604" s="27"/>
      <c r="D604" s="30"/>
      <c r="E604" s="37"/>
      <c r="H604" s="58"/>
    </row>
    <row r="605" spans="2:7" ht="76.5" customHeight="1">
      <c r="B605" s="53"/>
      <c r="C605" s="108" t="s">
        <v>381</v>
      </c>
      <c r="D605" s="108"/>
      <c r="E605" s="2" t="s">
        <v>382</v>
      </c>
      <c r="G605" s="57" t="s">
        <v>334</v>
      </c>
    </row>
    <row r="606" spans="2:10" ht="46.5">
      <c r="B606" s="81">
        <v>262</v>
      </c>
      <c r="C606" s="27" t="s">
        <v>57</v>
      </c>
      <c r="D606" s="30" t="s">
        <v>383</v>
      </c>
      <c r="E606" s="37" t="s">
        <v>52</v>
      </c>
      <c r="F606" s="8">
        <v>4207</v>
      </c>
      <c r="G606" s="60" t="s">
        <v>52</v>
      </c>
      <c r="H606" s="58">
        <v>5150.65</v>
      </c>
      <c r="I606" s="71"/>
      <c r="J606" s="72"/>
    </row>
    <row r="607" spans="2:10" ht="30.75">
      <c r="B607" s="81">
        <v>263</v>
      </c>
      <c r="C607" s="27" t="s">
        <v>59</v>
      </c>
      <c r="D607" s="30" t="s">
        <v>384</v>
      </c>
      <c r="E607" s="37" t="s">
        <v>52</v>
      </c>
      <c r="F607" s="8">
        <f>+F606*2.57</f>
        <v>10811.99</v>
      </c>
      <c r="G607" s="60" t="s">
        <v>52</v>
      </c>
      <c r="H607" s="58">
        <v>13237.19</v>
      </c>
      <c r="I607" s="71"/>
      <c r="J607" s="72"/>
    </row>
    <row r="608" spans="2:10" ht="30.75">
      <c r="B608" s="81">
        <v>264</v>
      </c>
      <c r="C608" s="27" t="s">
        <v>68</v>
      </c>
      <c r="D608" s="30" t="s">
        <v>385</v>
      </c>
      <c r="E608" s="37" t="s">
        <v>52</v>
      </c>
      <c r="F608" s="8">
        <v>2237</v>
      </c>
      <c r="G608" s="60" t="s">
        <v>52</v>
      </c>
      <c r="H608" s="58">
        <v>2738.78</v>
      </c>
      <c r="I608" s="71"/>
      <c r="J608" s="72"/>
    </row>
    <row r="609" spans="2:8" ht="15">
      <c r="B609" s="81"/>
      <c r="C609" s="27"/>
      <c r="D609" s="30"/>
      <c r="E609" s="37"/>
      <c r="H609" s="58"/>
    </row>
    <row r="610" spans="2:7" ht="81.75" customHeight="1">
      <c r="B610" s="53"/>
      <c r="C610" s="108" t="s">
        <v>386</v>
      </c>
      <c r="D610" s="108"/>
      <c r="E610" s="20" t="s">
        <v>387</v>
      </c>
      <c r="G610" s="57" t="s">
        <v>335</v>
      </c>
    </row>
    <row r="611" spans="2:10" ht="46.5">
      <c r="B611" s="81">
        <v>265</v>
      </c>
      <c r="C611" s="27" t="s">
        <v>57</v>
      </c>
      <c r="D611" s="30" t="s">
        <v>388</v>
      </c>
      <c r="E611" s="37" t="s">
        <v>52</v>
      </c>
      <c r="F611" s="8">
        <v>5751</v>
      </c>
      <c r="G611" s="60" t="s">
        <v>52</v>
      </c>
      <c r="H611" s="58">
        <v>7040.99</v>
      </c>
      <c r="I611" s="71"/>
      <c r="J611" s="72"/>
    </row>
    <row r="612" spans="2:10" ht="30.75">
      <c r="B612" s="81">
        <v>266</v>
      </c>
      <c r="C612" s="27" t="s">
        <v>59</v>
      </c>
      <c r="D612" s="30" t="s">
        <v>389</v>
      </c>
      <c r="E612" s="37" t="s">
        <v>52</v>
      </c>
      <c r="F612" s="8">
        <f>+F611*2.57</f>
        <v>14780.07</v>
      </c>
      <c r="G612" s="60" t="s">
        <v>52</v>
      </c>
      <c r="H612" s="58">
        <v>18095.33</v>
      </c>
      <c r="I612" s="71"/>
      <c r="J612" s="72"/>
    </row>
    <row r="613" spans="2:10" ht="30.75">
      <c r="B613" s="81">
        <v>267</v>
      </c>
      <c r="C613" s="27" t="s">
        <v>68</v>
      </c>
      <c r="D613" s="30" t="s">
        <v>390</v>
      </c>
      <c r="E613" s="37" t="s">
        <v>52</v>
      </c>
      <c r="F613" s="8">
        <v>2237</v>
      </c>
      <c r="G613" s="60" t="s">
        <v>52</v>
      </c>
      <c r="H613" s="58">
        <v>2738.78</v>
      </c>
      <c r="I613" s="71"/>
      <c r="J613" s="72"/>
    </row>
    <row r="614" spans="2:7" ht="156" customHeight="1">
      <c r="B614" s="54"/>
      <c r="C614" s="108" t="s">
        <v>337</v>
      </c>
      <c r="D614" s="108"/>
      <c r="E614" s="20" t="s">
        <v>391</v>
      </c>
      <c r="G614" s="57" t="s">
        <v>336</v>
      </c>
    </row>
    <row r="615" spans="2:10" ht="46.5">
      <c r="B615" s="81">
        <v>268</v>
      </c>
      <c r="C615" s="27" t="s">
        <v>57</v>
      </c>
      <c r="D615" s="30" t="s">
        <v>392</v>
      </c>
      <c r="E615" s="37" t="s">
        <v>52</v>
      </c>
      <c r="F615" s="8">
        <v>10171</v>
      </c>
      <c r="G615" s="60" t="s">
        <v>52</v>
      </c>
      <c r="H615" s="58">
        <v>12452.42</v>
      </c>
      <c r="I615" s="71"/>
      <c r="J615" s="72"/>
    </row>
    <row r="616" spans="2:10" ht="30.75">
      <c r="B616" s="81">
        <v>269</v>
      </c>
      <c r="C616" s="27" t="s">
        <v>59</v>
      </c>
      <c r="D616" s="30" t="s">
        <v>393</v>
      </c>
      <c r="E616" s="37" t="s">
        <v>52</v>
      </c>
      <c r="F616" s="8">
        <f>+F615*2.57</f>
        <v>26139.469999999998</v>
      </c>
      <c r="G616" s="60" t="s">
        <v>52</v>
      </c>
      <c r="H616" s="58">
        <v>32002.7</v>
      </c>
      <c r="I616" s="71"/>
      <c r="J616" s="72"/>
    </row>
    <row r="617" spans="2:10" ht="30.75">
      <c r="B617" s="81">
        <v>270</v>
      </c>
      <c r="C617" s="27" t="s">
        <v>68</v>
      </c>
      <c r="D617" s="30" t="s">
        <v>394</v>
      </c>
      <c r="E617" s="37" t="s">
        <v>52</v>
      </c>
      <c r="F617" s="8">
        <v>4473</v>
      </c>
      <c r="G617" s="60" t="s">
        <v>52</v>
      </c>
      <c r="H617" s="58">
        <v>5476.32</v>
      </c>
      <c r="I617" s="71"/>
      <c r="J617" s="72"/>
    </row>
    <row r="618" spans="2:8" ht="15">
      <c r="B618" s="81"/>
      <c r="C618" s="27"/>
      <c r="D618" s="30"/>
      <c r="E618" s="37"/>
      <c r="H618" s="58"/>
    </row>
    <row r="619" spans="2:7" ht="132.75" customHeight="1">
      <c r="B619" s="112"/>
      <c r="C619" s="108" t="s">
        <v>132</v>
      </c>
      <c r="D619" s="108"/>
      <c r="E619" s="115" t="s">
        <v>395</v>
      </c>
      <c r="G619" s="57" t="s">
        <v>338</v>
      </c>
    </row>
    <row r="620" spans="2:5" ht="43.5" customHeight="1">
      <c r="B620" s="112"/>
      <c r="C620" s="108"/>
      <c r="D620" s="108"/>
      <c r="E620" s="115"/>
    </row>
    <row r="621" spans="2:10" ht="46.5">
      <c r="B621" s="81">
        <v>271</v>
      </c>
      <c r="C621" s="27" t="s">
        <v>57</v>
      </c>
      <c r="D621" s="30" t="s">
        <v>396</v>
      </c>
      <c r="E621" s="37" t="s">
        <v>52</v>
      </c>
      <c r="F621" s="8">
        <v>4207</v>
      </c>
      <c r="G621" s="60" t="s">
        <v>52</v>
      </c>
      <c r="H621" s="58">
        <v>5150.65</v>
      </c>
      <c r="I621" s="71"/>
      <c r="J621" s="72"/>
    </row>
    <row r="622" spans="2:10" ht="30.75">
      <c r="B622" s="81">
        <v>272</v>
      </c>
      <c r="C622" s="27" t="s">
        <v>59</v>
      </c>
      <c r="D622" s="30" t="s">
        <v>397</v>
      </c>
      <c r="E622" s="37" t="s">
        <v>52</v>
      </c>
      <c r="F622" s="8">
        <f>+F621*2.57</f>
        <v>10811.99</v>
      </c>
      <c r="G622" s="60" t="s">
        <v>52</v>
      </c>
      <c r="H622" s="58">
        <v>13237.19</v>
      </c>
      <c r="I622" s="71"/>
      <c r="J622" s="72"/>
    </row>
    <row r="623" spans="2:10" ht="30.75">
      <c r="B623" s="81">
        <v>273</v>
      </c>
      <c r="C623" s="27" t="s">
        <v>68</v>
      </c>
      <c r="D623" s="30" t="s">
        <v>398</v>
      </c>
      <c r="E623" s="37" t="s">
        <v>52</v>
      </c>
      <c r="F623" s="8">
        <v>959</v>
      </c>
      <c r="G623" s="60" t="s">
        <v>52</v>
      </c>
      <c r="H623" s="58">
        <v>1174.11</v>
      </c>
      <c r="I623" s="71"/>
      <c r="J623" s="72"/>
    </row>
    <row r="624" ht="15">
      <c r="B624" s="54"/>
    </row>
    <row r="625" ht="15">
      <c r="B625" s="54"/>
    </row>
    <row r="626" spans="2:5" ht="30.75">
      <c r="B626" s="54"/>
      <c r="C626" s="29" t="s">
        <v>399</v>
      </c>
      <c r="D626" s="40"/>
      <c r="E626" s="2"/>
    </row>
    <row r="627" spans="2:7" ht="94.5" customHeight="1">
      <c r="B627" s="53"/>
      <c r="C627" s="108" t="s">
        <v>400</v>
      </c>
      <c r="D627" s="108"/>
      <c r="E627" s="20" t="s">
        <v>401</v>
      </c>
      <c r="G627" s="57" t="s">
        <v>339</v>
      </c>
    </row>
    <row r="628" spans="2:10" ht="46.5">
      <c r="B628" s="81">
        <v>274</v>
      </c>
      <c r="C628" s="27" t="s">
        <v>57</v>
      </c>
      <c r="D628" s="30" t="s">
        <v>402</v>
      </c>
      <c r="E628" s="37" t="s">
        <v>52</v>
      </c>
      <c r="F628" s="8">
        <v>6763</v>
      </c>
      <c r="G628" s="60" t="s">
        <v>52</v>
      </c>
      <c r="H628" s="58">
        <v>8279.98</v>
      </c>
      <c r="I628" s="71"/>
      <c r="J628" s="72"/>
    </row>
    <row r="629" spans="2:10" ht="30.75">
      <c r="B629" s="81">
        <v>275</v>
      </c>
      <c r="C629" s="27" t="s">
        <v>59</v>
      </c>
      <c r="D629" s="30" t="s">
        <v>403</v>
      </c>
      <c r="E629" s="37" t="s">
        <v>52</v>
      </c>
      <c r="F629" s="8">
        <f>+F628*2.57</f>
        <v>17380.91</v>
      </c>
      <c r="G629" s="60" t="s">
        <v>52</v>
      </c>
      <c r="H629" s="58">
        <v>21279.55</v>
      </c>
      <c r="I629" s="71"/>
      <c r="J629" s="72"/>
    </row>
    <row r="630" spans="2:10" ht="30.75">
      <c r="B630" s="81">
        <v>276</v>
      </c>
      <c r="C630" s="27" t="s">
        <v>68</v>
      </c>
      <c r="D630" s="30" t="s">
        <v>404</v>
      </c>
      <c r="E630" s="37" t="s">
        <v>52</v>
      </c>
      <c r="F630" s="8">
        <v>8467</v>
      </c>
      <c r="G630" s="60" t="s">
        <v>52</v>
      </c>
      <c r="H630" s="58">
        <v>10366.19</v>
      </c>
      <c r="I630" s="71"/>
      <c r="J630" s="72"/>
    </row>
    <row r="631" spans="2:8" ht="15">
      <c r="B631" s="81"/>
      <c r="C631" s="27"/>
      <c r="D631" s="30"/>
      <c r="E631" s="37"/>
      <c r="H631" s="58"/>
    </row>
    <row r="632" spans="2:7" ht="147.75" customHeight="1">
      <c r="B632" s="54"/>
      <c r="C632" s="108" t="s">
        <v>341</v>
      </c>
      <c r="D632" s="108"/>
      <c r="E632" s="20" t="s">
        <v>405</v>
      </c>
      <c r="G632" s="57" t="s">
        <v>340</v>
      </c>
    </row>
    <row r="633" spans="2:10" ht="46.5">
      <c r="B633" s="81">
        <v>277</v>
      </c>
      <c r="C633" s="27" t="s">
        <v>57</v>
      </c>
      <c r="D633" s="30" t="s">
        <v>406</v>
      </c>
      <c r="E633" s="37" t="s">
        <v>52</v>
      </c>
      <c r="F633" s="8">
        <v>3142</v>
      </c>
      <c r="G633" s="60" t="s">
        <v>52</v>
      </c>
      <c r="H633" s="58">
        <v>3846.77</v>
      </c>
      <c r="I633" s="71"/>
      <c r="J633" s="72"/>
    </row>
    <row r="634" spans="2:10" ht="30.75">
      <c r="B634" s="81">
        <v>278</v>
      </c>
      <c r="C634" s="27" t="s">
        <v>59</v>
      </c>
      <c r="D634" s="30" t="s">
        <v>407</v>
      </c>
      <c r="E634" s="37" t="s">
        <v>52</v>
      </c>
      <c r="F634" s="8">
        <f>+F633*2.57</f>
        <v>8074.94</v>
      </c>
      <c r="G634" s="60" t="s">
        <v>52</v>
      </c>
      <c r="H634" s="58">
        <v>9886.19</v>
      </c>
      <c r="I634" s="71"/>
      <c r="J634" s="72"/>
    </row>
    <row r="635" spans="2:10" ht="15">
      <c r="B635" s="81">
        <v>279</v>
      </c>
      <c r="C635" s="27" t="s">
        <v>68</v>
      </c>
      <c r="D635" s="30" t="s">
        <v>408</v>
      </c>
      <c r="E635" s="37" t="s">
        <v>52</v>
      </c>
      <c r="F635" s="8">
        <v>9585</v>
      </c>
      <c r="G635" s="60" t="s">
        <v>52</v>
      </c>
      <c r="H635" s="58">
        <v>11734.97</v>
      </c>
      <c r="I635" s="71"/>
      <c r="J635" s="72"/>
    </row>
    <row r="636" ht="15">
      <c r="B636" s="54"/>
    </row>
    <row r="637" spans="2:6" ht="46.5">
      <c r="B637" s="54"/>
      <c r="C637" s="29" t="s">
        <v>409</v>
      </c>
      <c r="D637" s="30"/>
      <c r="E637" s="41"/>
      <c r="F637" s="42"/>
    </row>
    <row r="638" spans="2:7" ht="125.25" customHeight="1">
      <c r="B638" s="54"/>
      <c r="C638" s="108" t="s">
        <v>133</v>
      </c>
      <c r="D638" s="108"/>
      <c r="E638" s="2" t="s">
        <v>410</v>
      </c>
      <c r="F638" s="42" t="s">
        <v>411</v>
      </c>
      <c r="G638" s="57" t="s">
        <v>342</v>
      </c>
    </row>
    <row r="639" spans="2:10" ht="46.5">
      <c r="B639" s="81">
        <v>280</v>
      </c>
      <c r="C639" s="27" t="s">
        <v>57</v>
      </c>
      <c r="D639" s="30" t="s">
        <v>412</v>
      </c>
      <c r="E639" s="37" t="s">
        <v>52</v>
      </c>
      <c r="F639" s="8">
        <v>799</v>
      </c>
      <c r="G639" s="60" t="s">
        <v>52</v>
      </c>
      <c r="H639" s="58">
        <v>978.22</v>
      </c>
      <c r="I639" s="71"/>
      <c r="J639" s="72"/>
    </row>
    <row r="640" spans="2:10" ht="30.75">
      <c r="B640" s="81">
        <v>281</v>
      </c>
      <c r="C640" s="27" t="s">
        <v>59</v>
      </c>
      <c r="D640" s="30" t="s">
        <v>413</v>
      </c>
      <c r="E640" s="37" t="s">
        <v>52</v>
      </c>
      <c r="F640" s="8">
        <f>+F639*2.57</f>
        <v>2053.43</v>
      </c>
      <c r="G640" s="60" t="s">
        <v>52</v>
      </c>
      <c r="H640" s="58">
        <v>2514.03</v>
      </c>
      <c r="I640" s="71"/>
      <c r="J640" s="72"/>
    </row>
    <row r="641" spans="2:8" ht="15">
      <c r="B641" s="43"/>
      <c r="C641" s="34"/>
      <c r="D641" s="35"/>
      <c r="E641" s="38"/>
      <c r="H641" s="58"/>
    </row>
    <row r="642" spans="2:7" ht="63" customHeight="1">
      <c r="B642" s="54"/>
      <c r="C642" s="108" t="s">
        <v>414</v>
      </c>
      <c r="D642" s="108"/>
      <c r="E642" s="2" t="s">
        <v>415</v>
      </c>
      <c r="G642" s="57" t="s">
        <v>415</v>
      </c>
    </row>
    <row r="643" spans="2:10" ht="46.5">
      <c r="B643" s="81">
        <v>282</v>
      </c>
      <c r="C643" s="27" t="s">
        <v>57</v>
      </c>
      <c r="D643" s="30" t="s">
        <v>416</v>
      </c>
      <c r="E643" s="37" t="s">
        <v>52</v>
      </c>
      <c r="F643" s="8">
        <v>959</v>
      </c>
      <c r="G643" s="60" t="s">
        <v>52</v>
      </c>
      <c r="H643" s="58">
        <v>1174.11</v>
      </c>
      <c r="I643" s="71"/>
      <c r="J643" s="72"/>
    </row>
    <row r="644" spans="2:10" ht="30.75">
      <c r="B644" s="81">
        <v>283</v>
      </c>
      <c r="C644" s="27" t="s">
        <v>59</v>
      </c>
      <c r="D644" s="30" t="s">
        <v>417</v>
      </c>
      <c r="E644" s="37" t="s">
        <v>52</v>
      </c>
      <c r="F644" s="8">
        <f>+F643*2.57</f>
        <v>2464.6299999999997</v>
      </c>
      <c r="G644" s="60" t="s">
        <v>52</v>
      </c>
      <c r="H644" s="58">
        <v>3017.46</v>
      </c>
      <c r="I644" s="71"/>
      <c r="J644" s="72"/>
    </row>
    <row r="645" spans="2:7" ht="76.5" customHeight="1">
      <c r="B645" s="54"/>
      <c r="C645" s="108" t="s">
        <v>418</v>
      </c>
      <c r="D645" s="108"/>
      <c r="E645" s="2" t="s">
        <v>419</v>
      </c>
      <c r="G645" s="57" t="s">
        <v>419</v>
      </c>
    </row>
    <row r="646" spans="2:10" ht="46.5">
      <c r="B646" s="81">
        <v>284</v>
      </c>
      <c r="C646" s="27" t="s">
        <v>57</v>
      </c>
      <c r="D646" s="30" t="s">
        <v>420</v>
      </c>
      <c r="E646" s="37" t="s">
        <v>52</v>
      </c>
      <c r="F646" s="8">
        <v>2002</v>
      </c>
      <c r="G646" s="60" t="s">
        <v>52</v>
      </c>
      <c r="H646" s="58">
        <v>2451.06</v>
      </c>
      <c r="I646" s="71"/>
      <c r="J646" s="72"/>
    </row>
    <row r="647" spans="2:10" ht="30.75">
      <c r="B647" s="81">
        <v>285</v>
      </c>
      <c r="C647" s="27" t="s">
        <v>59</v>
      </c>
      <c r="D647" s="30" t="s">
        <v>421</v>
      </c>
      <c r="E647" s="37" t="s">
        <v>52</v>
      </c>
      <c r="F647" s="8">
        <f>+F646*2.57</f>
        <v>5145.139999999999</v>
      </c>
      <c r="G647" s="60" t="s">
        <v>52</v>
      </c>
      <c r="H647" s="58">
        <v>6299.23</v>
      </c>
      <c r="I647" s="71"/>
      <c r="J647" s="72"/>
    </row>
    <row r="648" ht="15">
      <c r="B648" s="54"/>
    </row>
    <row r="649" spans="2:7" ht="67.5" customHeight="1">
      <c r="B649" s="54"/>
      <c r="C649" s="108" t="s">
        <v>424</v>
      </c>
      <c r="D649" s="108"/>
      <c r="E649" s="20" t="s">
        <v>425</v>
      </c>
      <c r="G649" s="57" t="s">
        <v>343</v>
      </c>
    </row>
    <row r="650" spans="2:10" ht="46.5">
      <c r="B650" s="81">
        <v>286</v>
      </c>
      <c r="C650" s="27" t="s">
        <v>57</v>
      </c>
      <c r="D650" s="64" t="s">
        <v>422</v>
      </c>
      <c r="E650" s="37" t="s">
        <v>52</v>
      </c>
      <c r="F650" s="8">
        <v>4278</v>
      </c>
      <c r="G650" s="60" t="s">
        <v>52</v>
      </c>
      <c r="H650" s="58">
        <v>5237.58</v>
      </c>
      <c r="I650" s="71"/>
      <c r="J650" s="72"/>
    </row>
    <row r="651" spans="2:10" ht="30.75">
      <c r="B651" s="81">
        <v>287</v>
      </c>
      <c r="C651" s="27" t="s">
        <v>59</v>
      </c>
      <c r="D651" s="64" t="s">
        <v>423</v>
      </c>
      <c r="E651" s="37" t="s">
        <v>52</v>
      </c>
      <c r="F651" s="8">
        <f>+F650*2.57</f>
        <v>10994.46</v>
      </c>
      <c r="G651" s="60" t="s">
        <v>52</v>
      </c>
      <c r="H651" s="58">
        <v>13460.58</v>
      </c>
      <c r="I651" s="71"/>
      <c r="J651" s="72"/>
    </row>
    <row r="652" spans="2:8" ht="15">
      <c r="B652" s="81"/>
      <c r="C652" s="27"/>
      <c r="D652" s="64"/>
      <c r="E652" s="37"/>
      <c r="H652" s="58"/>
    </row>
    <row r="653" spans="2:7" ht="211.5" customHeight="1">
      <c r="B653" s="54"/>
      <c r="C653" s="108" t="s">
        <v>134</v>
      </c>
      <c r="D653" s="108"/>
      <c r="E653" s="20" t="s">
        <v>428</v>
      </c>
      <c r="G653" s="57" t="s">
        <v>345</v>
      </c>
    </row>
    <row r="654" spans="2:10" ht="46.5">
      <c r="B654" s="81">
        <v>288</v>
      </c>
      <c r="C654" s="27" t="s">
        <v>57</v>
      </c>
      <c r="D654" s="64" t="s">
        <v>426</v>
      </c>
      <c r="E654" s="37" t="s">
        <v>52</v>
      </c>
      <c r="F654" s="8">
        <v>12177</v>
      </c>
      <c r="G654" s="60" t="s">
        <v>52</v>
      </c>
      <c r="H654" s="58">
        <v>14908.37</v>
      </c>
      <c r="I654" s="71"/>
      <c r="J654" s="72"/>
    </row>
    <row r="655" spans="2:10" ht="15">
      <c r="B655" s="81">
        <v>289</v>
      </c>
      <c r="C655" s="27" t="s">
        <v>68</v>
      </c>
      <c r="D655" s="64" t="s">
        <v>427</v>
      </c>
      <c r="E655" s="37" t="s">
        <v>52</v>
      </c>
      <c r="F655" s="8">
        <v>4473</v>
      </c>
      <c r="G655" s="60" t="s">
        <v>52</v>
      </c>
      <c r="H655" s="58">
        <v>5476.32</v>
      </c>
      <c r="I655" s="71"/>
      <c r="J655" s="72"/>
    </row>
    <row r="656" spans="2:8" ht="15">
      <c r="B656" s="54"/>
      <c r="C656" s="27"/>
      <c r="D656" s="30"/>
      <c r="E656" s="37"/>
      <c r="H656" s="58"/>
    </row>
    <row r="657" spans="2:5" ht="46.5">
      <c r="B657" s="54"/>
      <c r="C657" s="29" t="s">
        <v>429</v>
      </c>
      <c r="D657" s="30"/>
      <c r="E657" s="31"/>
    </row>
    <row r="658" spans="2:7" ht="177.75" customHeight="1">
      <c r="B658" s="54"/>
      <c r="C658" s="108" t="s">
        <v>346</v>
      </c>
      <c r="D658" s="108"/>
      <c r="E658" s="20" t="s">
        <v>430</v>
      </c>
      <c r="G658" s="57" t="s">
        <v>347</v>
      </c>
    </row>
    <row r="659" spans="2:10" ht="46.5">
      <c r="B659" s="81">
        <v>290</v>
      </c>
      <c r="C659" s="27" t="s">
        <v>57</v>
      </c>
      <c r="D659" s="64" t="s">
        <v>349</v>
      </c>
      <c r="E659" s="37" t="s">
        <v>52</v>
      </c>
      <c r="F659" s="8">
        <v>34258</v>
      </c>
      <c r="G659" s="60" t="s">
        <v>52</v>
      </c>
      <c r="H659" s="58">
        <v>41942.27</v>
      </c>
      <c r="I659" s="71"/>
      <c r="J659" s="72"/>
    </row>
    <row r="660" spans="2:10" ht="30.75">
      <c r="B660" s="81">
        <v>291</v>
      </c>
      <c r="C660" s="27" t="s">
        <v>68</v>
      </c>
      <c r="D660" s="64" t="s">
        <v>350</v>
      </c>
      <c r="E660" s="37" t="s">
        <v>52</v>
      </c>
      <c r="F660" s="8">
        <v>19170</v>
      </c>
      <c r="G660" s="60" t="s">
        <v>52</v>
      </c>
      <c r="H660" s="58">
        <v>23469.94</v>
      </c>
      <c r="I660" s="71"/>
      <c r="J660" s="72"/>
    </row>
    <row r="661" ht="15">
      <c r="B661" s="54"/>
    </row>
    <row r="663" spans="3:5" ht="15">
      <c r="C663" s="29" t="s">
        <v>431</v>
      </c>
      <c r="D663" s="30"/>
      <c r="E663" s="31"/>
    </row>
    <row r="664" spans="3:7" ht="152.25" customHeight="1">
      <c r="C664" s="108" t="s">
        <v>432</v>
      </c>
      <c r="D664" s="108"/>
      <c r="E664" s="2" t="s">
        <v>433</v>
      </c>
      <c r="G664" s="57" t="s">
        <v>348</v>
      </c>
    </row>
    <row r="665" spans="2:10" ht="46.5">
      <c r="B665" s="81">
        <v>292</v>
      </c>
      <c r="C665" s="27" t="s">
        <v>57</v>
      </c>
      <c r="D665" s="30" t="s">
        <v>434</v>
      </c>
      <c r="E665" s="37" t="s">
        <v>52</v>
      </c>
      <c r="F665" s="8">
        <v>1203</v>
      </c>
      <c r="G665" s="60" t="s">
        <v>52</v>
      </c>
      <c r="H665" s="58">
        <v>1472.84</v>
      </c>
      <c r="I665" s="71"/>
      <c r="J665" s="72"/>
    </row>
    <row r="666" spans="2:10" ht="30.75">
      <c r="B666" s="81">
        <v>293</v>
      </c>
      <c r="C666" s="27" t="s">
        <v>59</v>
      </c>
      <c r="D666" s="30" t="s">
        <v>435</v>
      </c>
      <c r="E666" s="37" t="s">
        <v>52</v>
      </c>
      <c r="F666" s="8">
        <f>+F665*2.57</f>
        <v>3091.7099999999996</v>
      </c>
      <c r="G666" s="60" t="s">
        <v>52</v>
      </c>
      <c r="H666" s="58">
        <v>3785.19</v>
      </c>
      <c r="I666" s="71"/>
      <c r="J666" s="72"/>
    </row>
    <row r="667" spans="2:10" ht="15">
      <c r="B667" s="81">
        <v>294</v>
      </c>
      <c r="C667" s="27" t="s">
        <v>68</v>
      </c>
      <c r="D667" s="30" t="s">
        <v>436</v>
      </c>
      <c r="E667" s="37" t="s">
        <v>52</v>
      </c>
      <c r="F667" s="8">
        <v>2716</v>
      </c>
      <c r="G667" s="60" t="s">
        <v>52</v>
      </c>
      <c r="H667" s="58">
        <v>3325.22</v>
      </c>
      <c r="I667" s="71"/>
      <c r="J667" s="72"/>
    </row>
    <row r="668" spans="2:8" ht="23.25" customHeight="1">
      <c r="B668" s="81"/>
      <c r="C668" s="27"/>
      <c r="D668" s="30"/>
      <c r="E668" s="37"/>
      <c r="H668" s="58"/>
    </row>
    <row r="669" spans="2:7" ht="52.5" customHeight="1">
      <c r="B669" s="54"/>
      <c r="C669" s="108" t="s">
        <v>437</v>
      </c>
      <c r="D669" s="108"/>
      <c r="E669" s="2" t="s">
        <v>438</v>
      </c>
      <c r="G669" s="57" t="s">
        <v>351</v>
      </c>
    </row>
    <row r="670" spans="2:10" ht="46.5">
      <c r="B670" s="81">
        <v>295</v>
      </c>
      <c r="C670" s="27" t="s">
        <v>57</v>
      </c>
      <c r="D670" s="30" t="s">
        <v>439</v>
      </c>
      <c r="E670" s="37" t="s">
        <v>52</v>
      </c>
      <c r="F670" s="8">
        <v>856</v>
      </c>
      <c r="G670" s="60" t="s">
        <v>52</v>
      </c>
      <c r="H670" s="58">
        <v>1048.01</v>
      </c>
      <c r="I670" s="71"/>
      <c r="J670" s="72"/>
    </row>
    <row r="671" spans="2:10" ht="30.75">
      <c r="B671" s="81">
        <v>296</v>
      </c>
      <c r="C671" s="27" t="s">
        <v>59</v>
      </c>
      <c r="D671" s="30" t="s">
        <v>440</v>
      </c>
      <c r="E671" s="37" t="s">
        <v>52</v>
      </c>
      <c r="F671" s="8">
        <f>+F670*2.57</f>
        <v>2199.92</v>
      </c>
      <c r="G671" s="60" t="s">
        <v>52</v>
      </c>
      <c r="H671" s="58">
        <v>2693.38</v>
      </c>
      <c r="I671" s="71"/>
      <c r="J671" s="72"/>
    </row>
    <row r="672" spans="2:10" ht="15">
      <c r="B672" s="81">
        <v>297</v>
      </c>
      <c r="C672" s="27" t="s">
        <v>68</v>
      </c>
      <c r="D672" s="30" t="s">
        <v>441</v>
      </c>
      <c r="E672" s="37" t="s">
        <v>52</v>
      </c>
      <c r="F672" s="8">
        <v>2396</v>
      </c>
      <c r="G672" s="60" t="s">
        <v>52</v>
      </c>
      <c r="H672" s="58">
        <v>2933.43</v>
      </c>
      <c r="I672" s="71"/>
      <c r="J672" s="72"/>
    </row>
    <row r="673" spans="2:8" ht="15">
      <c r="B673" s="81"/>
      <c r="C673" s="27"/>
      <c r="D673" s="30"/>
      <c r="E673" s="37"/>
      <c r="H673" s="58"/>
    </row>
    <row r="674" spans="2:7" ht="47.25" customHeight="1">
      <c r="B674" s="54"/>
      <c r="C674" s="108" t="s">
        <v>437</v>
      </c>
      <c r="D674" s="108"/>
      <c r="E674" s="20" t="s">
        <v>442</v>
      </c>
      <c r="G674" s="57" t="s">
        <v>352</v>
      </c>
    </row>
    <row r="675" spans="2:10" ht="46.5">
      <c r="B675" s="81">
        <v>298</v>
      </c>
      <c r="C675" s="27" t="s">
        <v>57</v>
      </c>
      <c r="D675" s="30" t="s">
        <v>443</v>
      </c>
      <c r="E675" s="37" t="s">
        <v>52</v>
      </c>
      <c r="F675" s="8">
        <v>856</v>
      </c>
      <c r="G675" s="60" t="s">
        <v>52</v>
      </c>
      <c r="H675" s="58">
        <v>1048.01</v>
      </c>
      <c r="I675" s="71"/>
      <c r="J675" s="72"/>
    </row>
    <row r="676" spans="2:10" ht="30.75">
      <c r="B676" s="81">
        <v>299</v>
      </c>
      <c r="C676" s="27" t="s">
        <v>59</v>
      </c>
      <c r="D676" s="30" t="s">
        <v>444</v>
      </c>
      <c r="E676" s="37" t="s">
        <v>52</v>
      </c>
      <c r="F676" s="8">
        <f>+F675*2.57</f>
        <v>2199.92</v>
      </c>
      <c r="G676" s="60" t="s">
        <v>52</v>
      </c>
      <c r="H676" s="58">
        <v>2693.38</v>
      </c>
      <c r="I676" s="71"/>
      <c r="J676" s="72"/>
    </row>
    <row r="677" spans="2:10" ht="15">
      <c r="B677" s="81">
        <v>300</v>
      </c>
      <c r="C677" s="27" t="s">
        <v>68</v>
      </c>
      <c r="D677" s="30" t="s">
        <v>445</v>
      </c>
      <c r="E677" s="37" t="s">
        <v>52</v>
      </c>
      <c r="F677" s="8">
        <v>3195</v>
      </c>
      <c r="G677" s="60" t="s">
        <v>52</v>
      </c>
      <c r="H677" s="58">
        <v>4104.8</v>
      </c>
      <c r="I677" s="71"/>
      <c r="J677" s="72"/>
    </row>
    <row r="678" spans="2:8" ht="15">
      <c r="B678" s="81"/>
      <c r="C678" s="29" t="s">
        <v>431</v>
      </c>
      <c r="D678" s="30"/>
      <c r="E678" s="37"/>
      <c r="H678" s="58"/>
    </row>
    <row r="679" spans="2:8" ht="114.75" customHeight="1">
      <c r="B679" s="54"/>
      <c r="C679" s="108" t="s">
        <v>432</v>
      </c>
      <c r="D679" s="108"/>
      <c r="E679" s="37"/>
      <c r="H679" s="58"/>
    </row>
    <row r="680" spans="2:7" ht="51" customHeight="1">
      <c r="B680" s="54"/>
      <c r="C680" s="108" t="s">
        <v>437</v>
      </c>
      <c r="D680" s="108"/>
      <c r="E680" s="20" t="s">
        <v>446</v>
      </c>
      <c r="G680" s="57" t="s">
        <v>446</v>
      </c>
    </row>
    <row r="681" spans="2:10" ht="46.5">
      <c r="B681" s="81">
        <v>301</v>
      </c>
      <c r="C681" s="27" t="s">
        <v>57</v>
      </c>
      <c r="D681" s="30" t="s">
        <v>447</v>
      </c>
      <c r="E681" s="37" t="s">
        <v>52</v>
      </c>
      <c r="F681" s="8">
        <v>696</v>
      </c>
      <c r="G681" s="60" t="s">
        <v>52</v>
      </c>
      <c r="H681" s="58">
        <v>852.11</v>
      </c>
      <c r="I681" s="71"/>
      <c r="J681" s="72"/>
    </row>
    <row r="682" spans="2:10" ht="30.75">
      <c r="B682" s="81">
        <v>302</v>
      </c>
      <c r="C682" s="27" t="s">
        <v>59</v>
      </c>
      <c r="D682" s="30" t="s">
        <v>448</v>
      </c>
      <c r="E682" s="37" t="s">
        <v>52</v>
      </c>
      <c r="F682" s="8">
        <f>+F681*2.57</f>
        <v>1788.7199999999998</v>
      </c>
      <c r="G682" s="60" t="s">
        <v>52</v>
      </c>
      <c r="H682" s="58">
        <v>2189.95</v>
      </c>
      <c r="I682" s="71"/>
      <c r="J682" s="72"/>
    </row>
    <row r="683" spans="2:10" ht="15">
      <c r="B683" s="81">
        <v>303</v>
      </c>
      <c r="C683" s="27" t="s">
        <v>68</v>
      </c>
      <c r="D683" s="30" t="s">
        <v>449</v>
      </c>
      <c r="E683" s="37" t="s">
        <v>52</v>
      </c>
      <c r="F683" s="8">
        <v>2396</v>
      </c>
      <c r="G683" s="60" t="s">
        <v>52</v>
      </c>
      <c r="H683" s="58">
        <v>2933.43</v>
      </c>
      <c r="I683" s="71"/>
      <c r="J683" s="72"/>
    </row>
    <row r="684" spans="2:8" ht="15">
      <c r="B684" s="54"/>
      <c r="C684" s="27"/>
      <c r="D684" s="30"/>
      <c r="E684" s="37"/>
      <c r="H684" s="58"/>
    </row>
    <row r="685" spans="2:7" ht="33.75" customHeight="1">
      <c r="B685" s="54"/>
      <c r="C685" s="108" t="s">
        <v>437</v>
      </c>
      <c r="D685" s="108"/>
      <c r="E685" s="2" t="s">
        <v>450</v>
      </c>
      <c r="G685" s="57" t="s">
        <v>450</v>
      </c>
    </row>
    <row r="686" spans="2:10" ht="46.5">
      <c r="B686" s="81">
        <v>304</v>
      </c>
      <c r="C686" s="27" t="s">
        <v>57</v>
      </c>
      <c r="D686" s="30" t="s">
        <v>451</v>
      </c>
      <c r="E686" s="37" t="s">
        <v>52</v>
      </c>
      <c r="F686" s="8">
        <v>1335</v>
      </c>
      <c r="G686" s="60" t="s">
        <v>52</v>
      </c>
      <c r="H686" s="58">
        <v>1634.45</v>
      </c>
      <c r="I686" s="71"/>
      <c r="J686" s="72"/>
    </row>
    <row r="687" spans="2:10" ht="30.75">
      <c r="B687" s="81">
        <v>305</v>
      </c>
      <c r="C687" s="27" t="s">
        <v>59</v>
      </c>
      <c r="D687" s="30" t="s">
        <v>452</v>
      </c>
      <c r="E687" s="37" t="s">
        <v>52</v>
      </c>
      <c r="F687" s="8">
        <f>+F686*2.57</f>
        <v>3430.95</v>
      </c>
      <c r="G687" s="60" t="s">
        <v>52</v>
      </c>
      <c r="H687" s="58">
        <v>4200.54</v>
      </c>
      <c r="I687" s="71"/>
      <c r="J687" s="72"/>
    </row>
    <row r="688" spans="2:10" ht="15">
      <c r="B688" s="81">
        <v>306</v>
      </c>
      <c r="C688" s="27" t="s">
        <v>68</v>
      </c>
      <c r="D688" s="30" t="s">
        <v>453</v>
      </c>
      <c r="E688" s="37" t="s">
        <v>52</v>
      </c>
      <c r="F688" s="8">
        <v>2876</v>
      </c>
      <c r="G688" s="60" t="s">
        <v>52</v>
      </c>
      <c r="H688" s="58">
        <v>3521.1</v>
      </c>
      <c r="I688" s="71"/>
      <c r="J688" s="72"/>
    </row>
    <row r="689" spans="2:8" ht="15">
      <c r="B689" s="81"/>
      <c r="C689" s="27"/>
      <c r="D689" s="30"/>
      <c r="E689" s="37"/>
      <c r="H689" s="58"/>
    </row>
    <row r="690" spans="2:7" ht="39.75" customHeight="1">
      <c r="B690" s="54"/>
      <c r="C690" s="108" t="s">
        <v>454</v>
      </c>
      <c r="D690" s="108"/>
      <c r="E690" s="2" t="s">
        <v>455</v>
      </c>
      <c r="G690" s="57" t="s">
        <v>455</v>
      </c>
    </row>
    <row r="691" spans="2:10" ht="46.5">
      <c r="B691" s="81">
        <v>307</v>
      </c>
      <c r="C691" s="27" t="s">
        <v>57</v>
      </c>
      <c r="D691" s="30" t="s">
        <v>456</v>
      </c>
      <c r="E691" s="37" t="s">
        <v>52</v>
      </c>
      <c r="F691" s="8">
        <v>160</v>
      </c>
      <c r="G691" s="60" t="s">
        <v>52</v>
      </c>
      <c r="H691" s="58">
        <v>195.89</v>
      </c>
      <c r="I691" s="71"/>
      <c r="J691" s="72"/>
    </row>
    <row r="692" spans="2:10" ht="30.75">
      <c r="B692" s="81">
        <v>308</v>
      </c>
      <c r="C692" s="27" t="s">
        <v>59</v>
      </c>
      <c r="D692" s="30" t="s">
        <v>457</v>
      </c>
      <c r="E692" s="37" t="s">
        <v>52</v>
      </c>
      <c r="F692" s="8">
        <f>+F691*2.57</f>
        <v>411.2</v>
      </c>
      <c r="G692" s="60" t="s">
        <v>52</v>
      </c>
      <c r="H692" s="58">
        <v>503.43</v>
      </c>
      <c r="I692" s="71"/>
      <c r="J692" s="72"/>
    </row>
    <row r="693" spans="2:10" ht="15">
      <c r="B693" s="81">
        <v>309</v>
      </c>
      <c r="C693" s="27" t="s">
        <v>68</v>
      </c>
      <c r="D693" s="30" t="s">
        <v>458</v>
      </c>
      <c r="E693" s="37" t="s">
        <v>52</v>
      </c>
      <c r="F693" s="8">
        <v>1757</v>
      </c>
      <c r="G693" s="60" t="s">
        <v>52</v>
      </c>
      <c r="H693" s="58">
        <v>2151.11</v>
      </c>
      <c r="I693" s="71"/>
      <c r="J693" s="72"/>
    </row>
    <row r="694" spans="2:7" ht="47.25" customHeight="1">
      <c r="B694" s="54"/>
      <c r="C694" s="108" t="s">
        <v>437</v>
      </c>
      <c r="D694" s="108"/>
      <c r="E694" s="2" t="s">
        <v>459</v>
      </c>
      <c r="G694" s="57" t="s">
        <v>459</v>
      </c>
    </row>
    <row r="695" spans="2:10" ht="46.5">
      <c r="B695" s="81">
        <v>310</v>
      </c>
      <c r="C695" s="27" t="s">
        <v>57</v>
      </c>
      <c r="D695" s="30" t="s">
        <v>460</v>
      </c>
      <c r="E695" s="37" t="s">
        <v>52</v>
      </c>
      <c r="F695" s="8">
        <v>1001</v>
      </c>
      <c r="G695" s="60" t="s">
        <v>52</v>
      </c>
      <c r="H695" s="58">
        <v>1225.53</v>
      </c>
      <c r="I695" s="71"/>
      <c r="J695" s="72"/>
    </row>
    <row r="696" spans="2:10" ht="30.75">
      <c r="B696" s="81">
        <v>311</v>
      </c>
      <c r="C696" s="27" t="s">
        <v>59</v>
      </c>
      <c r="D696" s="30" t="s">
        <v>461</v>
      </c>
      <c r="E696" s="37" t="s">
        <v>52</v>
      </c>
      <c r="F696" s="8">
        <f>+F695*2.57</f>
        <v>2572.5699999999997</v>
      </c>
      <c r="G696" s="60" t="s">
        <v>52</v>
      </c>
      <c r="H696" s="58">
        <v>3149.61</v>
      </c>
      <c r="I696" s="71"/>
      <c r="J696" s="72"/>
    </row>
    <row r="697" spans="2:10" ht="15">
      <c r="B697" s="81">
        <v>312</v>
      </c>
      <c r="C697" s="27" t="s">
        <v>68</v>
      </c>
      <c r="D697" s="30" t="s">
        <v>462</v>
      </c>
      <c r="E697" s="37" t="s">
        <v>52</v>
      </c>
      <c r="F697" s="8">
        <v>2077</v>
      </c>
      <c r="G697" s="60" t="s">
        <v>52</v>
      </c>
      <c r="H697" s="58">
        <v>2542.88</v>
      </c>
      <c r="I697" s="71"/>
      <c r="J697" s="72"/>
    </row>
    <row r="698" spans="2:8" ht="15">
      <c r="B698" s="54"/>
      <c r="C698" s="27"/>
      <c r="D698" s="30"/>
      <c r="E698" s="37"/>
      <c r="H698" s="58"/>
    </row>
    <row r="699" spans="2:5" ht="30.75">
      <c r="B699" s="54"/>
      <c r="C699" s="29" t="s">
        <v>463</v>
      </c>
      <c r="D699" s="30"/>
      <c r="E699" s="31"/>
    </row>
    <row r="700" spans="2:7" ht="184.5" customHeight="1">
      <c r="B700" s="54"/>
      <c r="C700" s="108" t="s">
        <v>354</v>
      </c>
      <c r="D700" s="108"/>
      <c r="E700" s="20" t="s">
        <v>464</v>
      </c>
      <c r="G700" s="57" t="s">
        <v>353</v>
      </c>
    </row>
    <row r="701" spans="2:10" ht="46.5">
      <c r="B701" s="81">
        <v>313</v>
      </c>
      <c r="C701" s="27" t="s">
        <v>57</v>
      </c>
      <c r="D701" s="30" t="s">
        <v>465</v>
      </c>
      <c r="E701" s="37" t="s">
        <v>52</v>
      </c>
      <c r="F701" s="8">
        <v>5538</v>
      </c>
      <c r="G701" s="60" t="s">
        <v>52</v>
      </c>
      <c r="H701" s="58">
        <v>6780.21</v>
      </c>
      <c r="I701" s="71"/>
      <c r="J701" s="72"/>
    </row>
    <row r="702" spans="2:10" ht="15">
      <c r="B702" s="81">
        <v>314</v>
      </c>
      <c r="C702" s="27" t="s">
        <v>68</v>
      </c>
      <c r="D702" s="30" t="s">
        <v>466</v>
      </c>
      <c r="E702" s="37" t="s">
        <v>52</v>
      </c>
      <c r="F702" s="8">
        <v>20768</v>
      </c>
      <c r="G702" s="60" t="s">
        <v>52</v>
      </c>
      <c r="H702" s="58">
        <v>25426.38</v>
      </c>
      <c r="I702" s="71"/>
      <c r="J702" s="72"/>
    </row>
    <row r="703" spans="2:8" ht="15">
      <c r="B703" s="81"/>
      <c r="C703" s="27"/>
      <c r="D703" s="30"/>
      <c r="E703" s="37"/>
      <c r="H703" s="58"/>
    </row>
    <row r="704" spans="2:7" ht="186" customHeight="1">
      <c r="B704" s="54"/>
      <c r="C704" s="108" t="s">
        <v>355</v>
      </c>
      <c r="D704" s="108"/>
      <c r="E704" s="20" t="s">
        <v>484</v>
      </c>
      <c r="G704" s="57" t="s">
        <v>360</v>
      </c>
    </row>
    <row r="705" spans="2:10" ht="46.5">
      <c r="B705" s="81">
        <v>315</v>
      </c>
      <c r="C705" s="27" t="s">
        <v>57</v>
      </c>
      <c r="D705" s="30" t="s">
        <v>485</v>
      </c>
      <c r="E705" s="37" t="s">
        <v>52</v>
      </c>
      <c r="F705" s="8">
        <v>6951</v>
      </c>
      <c r="G705" s="60" t="s">
        <v>52</v>
      </c>
      <c r="H705" s="58">
        <v>8510.16</v>
      </c>
      <c r="I705" s="71"/>
      <c r="J705" s="72"/>
    </row>
    <row r="706" spans="2:10" ht="15">
      <c r="B706" s="81">
        <v>316</v>
      </c>
      <c r="C706" s="27" t="s">
        <v>68</v>
      </c>
      <c r="D706" s="30" t="s">
        <v>486</v>
      </c>
      <c r="E706" s="37" t="s">
        <v>52</v>
      </c>
      <c r="F706" s="8">
        <v>26838</v>
      </c>
      <c r="G706" s="60" t="s">
        <v>52</v>
      </c>
      <c r="H706" s="58">
        <v>32857.92</v>
      </c>
      <c r="I706" s="71"/>
      <c r="J706" s="72"/>
    </row>
    <row r="707" spans="2:8" ht="15">
      <c r="B707" s="81"/>
      <c r="C707" s="27"/>
      <c r="D707" s="30"/>
      <c r="E707" s="37"/>
      <c r="H707" s="58"/>
    </row>
    <row r="708" spans="2:7" ht="198" customHeight="1">
      <c r="B708" s="54"/>
      <c r="C708" s="108" t="s">
        <v>356</v>
      </c>
      <c r="D708" s="108"/>
      <c r="E708" s="20" t="s">
        <v>487</v>
      </c>
      <c r="G708" s="57" t="s">
        <v>487</v>
      </c>
    </row>
    <row r="709" spans="2:10" ht="46.5">
      <c r="B709" s="81">
        <v>317</v>
      </c>
      <c r="C709" s="27" t="s">
        <v>57</v>
      </c>
      <c r="D709" s="30" t="s">
        <v>488</v>
      </c>
      <c r="E709" s="37" t="s">
        <v>52</v>
      </c>
      <c r="F709" s="8">
        <v>9024</v>
      </c>
      <c r="G709" s="60" t="s">
        <v>52</v>
      </c>
      <c r="H709" s="58">
        <v>10410.98</v>
      </c>
      <c r="I709" s="71">
        <f>+H709*$H$32</f>
        <v>0</v>
      </c>
      <c r="J709" s="72">
        <f>+H709+I709</f>
        <v>10410.98</v>
      </c>
    </row>
    <row r="710" spans="2:10" ht="15">
      <c r="B710" s="81">
        <v>318</v>
      </c>
      <c r="C710" s="27" t="s">
        <v>68</v>
      </c>
      <c r="D710" s="30" t="s">
        <v>489</v>
      </c>
      <c r="E710" s="37" t="s">
        <v>52</v>
      </c>
      <c r="F710" s="8">
        <v>31950</v>
      </c>
      <c r="G710" s="60" t="s">
        <v>52</v>
      </c>
      <c r="H710" s="58">
        <v>36860.7</v>
      </c>
      <c r="I710" s="71">
        <f>+H710*$H$32</f>
        <v>0</v>
      </c>
      <c r="J710" s="72">
        <f>+H710+I710</f>
        <v>36860.7</v>
      </c>
    </row>
    <row r="711" ht="15">
      <c r="B711" s="54"/>
    </row>
    <row r="712" spans="2:7" ht="150" customHeight="1">
      <c r="B712" s="54"/>
      <c r="C712" s="108" t="s">
        <v>358</v>
      </c>
      <c r="D712" s="108"/>
      <c r="E712" s="20" t="s">
        <v>490</v>
      </c>
      <c r="G712" s="57" t="s">
        <v>357</v>
      </c>
    </row>
    <row r="713" spans="2:10" ht="46.5">
      <c r="B713" s="81">
        <v>319</v>
      </c>
      <c r="C713" s="27" t="s">
        <v>57</v>
      </c>
      <c r="D713" s="30" t="s">
        <v>491</v>
      </c>
      <c r="E713" s="37" t="s">
        <v>52</v>
      </c>
      <c r="F713" s="8">
        <v>7775</v>
      </c>
      <c r="G713" s="60" t="s">
        <v>52</v>
      </c>
      <c r="H713" s="58">
        <v>9518.97</v>
      </c>
      <c r="I713" s="71"/>
      <c r="J713" s="72"/>
    </row>
    <row r="714" spans="2:10" ht="15">
      <c r="B714" s="81">
        <v>320</v>
      </c>
      <c r="C714" s="27" t="s">
        <v>68</v>
      </c>
      <c r="D714" s="30" t="s">
        <v>492</v>
      </c>
      <c r="E714" s="37" t="s">
        <v>52</v>
      </c>
      <c r="F714" s="8">
        <v>19170</v>
      </c>
      <c r="G714" s="60" t="s">
        <v>52</v>
      </c>
      <c r="H714" s="58">
        <v>23469.94</v>
      </c>
      <c r="I714" s="71"/>
      <c r="J714" s="72"/>
    </row>
    <row r="715" spans="2:7" ht="157.5" customHeight="1">
      <c r="B715" s="54"/>
      <c r="C715" s="108" t="s">
        <v>362</v>
      </c>
      <c r="D715" s="108"/>
      <c r="E715" s="20" t="s">
        <v>493</v>
      </c>
      <c r="G715" s="57" t="s">
        <v>359</v>
      </c>
    </row>
    <row r="716" spans="2:10" ht="46.5">
      <c r="B716" s="81">
        <v>321</v>
      </c>
      <c r="C716" s="27" t="s">
        <v>57</v>
      </c>
      <c r="D716" s="30" t="s">
        <v>494</v>
      </c>
      <c r="E716" s="37" t="s">
        <v>52</v>
      </c>
      <c r="F716" s="8">
        <v>9372</v>
      </c>
      <c r="G716" s="60" t="s">
        <v>52</v>
      </c>
      <c r="H716" s="58">
        <v>11474.19</v>
      </c>
      <c r="I716" s="71"/>
      <c r="J716" s="72"/>
    </row>
    <row r="717" spans="2:10" ht="15">
      <c r="B717" s="81">
        <v>322</v>
      </c>
      <c r="C717" s="27" t="s">
        <v>68</v>
      </c>
      <c r="D717" s="30" t="s">
        <v>495</v>
      </c>
      <c r="E717" s="37" t="s">
        <v>52</v>
      </c>
      <c r="F717" s="8">
        <v>22365</v>
      </c>
      <c r="G717" s="60" t="s">
        <v>52</v>
      </c>
      <c r="H717" s="58">
        <v>27381.6</v>
      </c>
      <c r="I717" s="71"/>
      <c r="J717" s="72"/>
    </row>
    <row r="718" spans="2:8" ht="15">
      <c r="B718" s="54"/>
      <c r="C718" s="27"/>
      <c r="D718" s="30"/>
      <c r="E718" s="37"/>
      <c r="H718" s="58"/>
    </row>
    <row r="719" spans="2:7" ht="114.75" customHeight="1">
      <c r="B719" s="54"/>
      <c r="C719" s="108" t="s">
        <v>135</v>
      </c>
      <c r="D719" s="108"/>
      <c r="E719" s="20" t="s">
        <v>496</v>
      </c>
      <c r="G719" s="57" t="s">
        <v>363</v>
      </c>
    </row>
    <row r="720" spans="2:10" ht="46.5">
      <c r="B720" s="81">
        <v>323</v>
      </c>
      <c r="C720" s="27" t="s">
        <v>57</v>
      </c>
      <c r="D720" s="30" t="s">
        <v>497</v>
      </c>
      <c r="E720" s="37" t="s">
        <v>52</v>
      </c>
      <c r="F720" s="8">
        <v>320</v>
      </c>
      <c r="G720" s="60" t="s">
        <v>52</v>
      </c>
      <c r="H720" s="58">
        <v>391.77</v>
      </c>
      <c r="I720" s="71"/>
      <c r="J720" s="72"/>
    </row>
    <row r="721" spans="2:10" ht="15">
      <c r="B721" s="81">
        <v>324</v>
      </c>
      <c r="C721" s="27" t="s">
        <v>68</v>
      </c>
      <c r="D721" s="30" t="s">
        <v>498</v>
      </c>
      <c r="E721" s="37" t="s">
        <v>52</v>
      </c>
      <c r="F721" s="8">
        <v>14378</v>
      </c>
      <c r="G721" s="60" t="s">
        <v>52</v>
      </c>
      <c r="H721" s="58">
        <v>17603.07</v>
      </c>
      <c r="I721" s="71"/>
      <c r="J721" s="72"/>
    </row>
    <row r="722" spans="2:7" ht="174" customHeight="1">
      <c r="B722" s="54"/>
      <c r="C722" s="108" t="s">
        <v>364</v>
      </c>
      <c r="D722" s="108"/>
      <c r="E722" s="20" t="s">
        <v>499</v>
      </c>
      <c r="G722" s="57" t="s">
        <v>361</v>
      </c>
    </row>
    <row r="723" spans="2:10" ht="46.5">
      <c r="B723" s="81">
        <v>325</v>
      </c>
      <c r="C723" s="27" t="s">
        <v>57</v>
      </c>
      <c r="D723" s="30" t="s">
        <v>500</v>
      </c>
      <c r="E723" s="37" t="s">
        <v>52</v>
      </c>
      <c r="F723" s="8">
        <v>27335</v>
      </c>
      <c r="G723" s="60" t="s">
        <v>52</v>
      </c>
      <c r="H723" s="58">
        <v>33466.41</v>
      </c>
      <c r="I723" s="71"/>
      <c r="J723" s="72"/>
    </row>
    <row r="724" spans="2:10" ht="15">
      <c r="B724" s="81">
        <v>326</v>
      </c>
      <c r="C724" s="27" t="s">
        <v>68</v>
      </c>
      <c r="D724" s="30" t="s">
        <v>501</v>
      </c>
      <c r="E724" s="37" t="s">
        <v>52</v>
      </c>
      <c r="F724" s="8">
        <v>3674</v>
      </c>
      <c r="G724" s="60" t="s">
        <v>52</v>
      </c>
      <c r="H724" s="58">
        <v>4498.1</v>
      </c>
      <c r="I724" s="71"/>
      <c r="J724" s="72"/>
    </row>
    <row r="725" spans="2:8" ht="15">
      <c r="B725" s="81"/>
      <c r="C725" s="27"/>
      <c r="D725" s="30"/>
      <c r="E725" s="37"/>
      <c r="H725" s="58"/>
    </row>
    <row r="726" ht="15">
      <c r="C726" s="68" t="s">
        <v>109</v>
      </c>
    </row>
    <row r="728" ht="15">
      <c r="B728" s="65"/>
    </row>
    <row r="729" spans="2:9" ht="18">
      <c r="B729" s="118" t="s">
        <v>677</v>
      </c>
      <c r="C729" s="118"/>
      <c r="D729" s="119"/>
      <c r="E729" s="120"/>
      <c r="F729" s="120"/>
      <c r="G729" s="120"/>
      <c r="H729" s="120"/>
      <c r="I729" s="120"/>
    </row>
    <row r="730" spans="3:5" ht="15">
      <c r="C730" s="45"/>
      <c r="D730" s="44"/>
      <c r="E730" s="25"/>
    </row>
    <row r="731" spans="2:5" ht="31.5" customHeight="1">
      <c r="B731" s="49" t="s">
        <v>43</v>
      </c>
      <c r="C731" s="117" t="s">
        <v>44</v>
      </c>
      <c r="D731" s="117"/>
      <c r="E731" s="17" t="s">
        <v>502</v>
      </c>
    </row>
    <row r="732" spans="2:5" ht="15.75" customHeight="1">
      <c r="B732" s="49"/>
      <c r="C732" s="122" t="s">
        <v>503</v>
      </c>
      <c r="D732" s="122"/>
      <c r="E732" s="46"/>
    </row>
    <row r="733" spans="2:5" ht="15.75" customHeight="1">
      <c r="B733" s="49"/>
      <c r="C733" s="62"/>
      <c r="D733" s="62"/>
      <c r="E733" s="46"/>
    </row>
    <row r="734" spans="2:5" ht="48.75" customHeight="1">
      <c r="B734" s="49"/>
      <c r="C734" s="121" t="s">
        <v>594</v>
      </c>
      <c r="D734" s="117"/>
      <c r="E734" s="17"/>
    </row>
    <row r="735" spans="2:10" ht="18" customHeight="1">
      <c r="B735" s="82">
        <v>400</v>
      </c>
      <c r="C735" s="109" t="s">
        <v>504</v>
      </c>
      <c r="D735" s="109"/>
      <c r="E735" s="17" t="s">
        <v>505</v>
      </c>
      <c r="F735" s="8">
        <v>1.1</v>
      </c>
      <c r="G735" s="17" t="s">
        <v>505</v>
      </c>
      <c r="H735" s="58">
        <v>1.35</v>
      </c>
      <c r="I735" s="71"/>
      <c r="J735" s="72"/>
    </row>
    <row r="736" spans="2:10" ht="18" customHeight="1">
      <c r="B736" s="82">
        <v>401</v>
      </c>
      <c r="C736" s="109" t="s">
        <v>506</v>
      </c>
      <c r="D736" s="109"/>
      <c r="E736" s="17" t="s">
        <v>505</v>
      </c>
      <c r="F736" s="8">
        <v>0.9</v>
      </c>
      <c r="G736" s="17" t="s">
        <v>505</v>
      </c>
      <c r="H736" s="58">
        <v>1.1</v>
      </c>
      <c r="I736" s="71"/>
      <c r="J736" s="72"/>
    </row>
    <row r="737" spans="2:10" ht="18" customHeight="1">
      <c r="B737" s="82">
        <v>402</v>
      </c>
      <c r="C737" s="109" t="s">
        <v>507</v>
      </c>
      <c r="D737" s="109"/>
      <c r="E737" s="17" t="s">
        <v>505</v>
      </c>
      <c r="F737" s="8">
        <v>0.7</v>
      </c>
      <c r="G737" s="17" t="s">
        <v>505</v>
      </c>
      <c r="H737" s="58">
        <v>0.86</v>
      </c>
      <c r="I737" s="71"/>
      <c r="J737" s="72"/>
    </row>
    <row r="738" spans="2:10" ht="18" customHeight="1">
      <c r="B738" s="82">
        <v>403</v>
      </c>
      <c r="C738" s="123" t="s">
        <v>508</v>
      </c>
      <c r="D738" s="123"/>
      <c r="E738" s="17" t="s">
        <v>505</v>
      </c>
      <c r="F738" s="8">
        <v>0.5</v>
      </c>
      <c r="G738" s="17" t="s">
        <v>505</v>
      </c>
      <c r="H738" s="58">
        <v>0.58</v>
      </c>
      <c r="I738" s="71"/>
      <c r="J738" s="72"/>
    </row>
    <row r="739" spans="2:8" ht="18" customHeight="1">
      <c r="B739" s="82"/>
      <c r="C739" s="63"/>
      <c r="D739" s="63"/>
      <c r="E739" s="17"/>
      <c r="H739" s="58"/>
    </row>
    <row r="740" spans="2:8" ht="15.75" customHeight="1">
      <c r="B740" s="83"/>
      <c r="C740" s="117"/>
      <c r="D740" s="117"/>
      <c r="E740" s="31"/>
      <c r="H740" s="58"/>
    </row>
    <row r="741" spans="2:8" ht="15">
      <c r="B741" s="83"/>
      <c r="C741" s="18" t="s">
        <v>509</v>
      </c>
      <c r="D741" s="49"/>
      <c r="H741" s="58"/>
    </row>
    <row r="742" spans="2:8" ht="15">
      <c r="B742" s="83"/>
      <c r="C742" s="18"/>
      <c r="D742" s="49"/>
      <c r="H742" s="58"/>
    </row>
    <row r="743" spans="2:8" ht="63" customHeight="1">
      <c r="B743" s="83"/>
      <c r="C743" s="66" t="s">
        <v>596</v>
      </c>
      <c r="D743" s="50"/>
      <c r="H743" s="58"/>
    </row>
    <row r="744" spans="2:10" ht="18">
      <c r="B744" s="82">
        <v>404</v>
      </c>
      <c r="C744" s="27" t="s">
        <v>504</v>
      </c>
      <c r="E744" s="50" t="s">
        <v>505</v>
      </c>
      <c r="F744" s="8">
        <v>1.1</v>
      </c>
      <c r="G744" s="17" t="s">
        <v>505</v>
      </c>
      <c r="H744" s="58">
        <v>1.68</v>
      </c>
      <c r="I744" s="71"/>
      <c r="J744" s="72"/>
    </row>
    <row r="745" spans="2:10" ht="18">
      <c r="B745" s="82">
        <v>405</v>
      </c>
      <c r="C745" s="27" t="s">
        <v>506</v>
      </c>
      <c r="E745" s="50" t="s">
        <v>505</v>
      </c>
      <c r="F745" s="8">
        <v>0.9</v>
      </c>
      <c r="G745" s="17" t="s">
        <v>505</v>
      </c>
      <c r="H745" s="58">
        <v>1.38</v>
      </c>
      <c r="I745" s="71"/>
      <c r="J745" s="72"/>
    </row>
    <row r="746" spans="2:10" ht="18">
      <c r="B746" s="82">
        <v>406</v>
      </c>
      <c r="C746" s="27" t="s">
        <v>507</v>
      </c>
      <c r="E746" s="50" t="s">
        <v>505</v>
      </c>
      <c r="F746" s="8">
        <v>0.7</v>
      </c>
      <c r="G746" s="17" t="s">
        <v>505</v>
      </c>
      <c r="H746" s="58">
        <v>1.07</v>
      </c>
      <c r="I746" s="71"/>
      <c r="J746" s="72"/>
    </row>
    <row r="747" spans="2:10" ht="18">
      <c r="B747" s="82">
        <v>407</v>
      </c>
      <c r="C747" s="15" t="s">
        <v>508</v>
      </c>
      <c r="E747" s="50" t="s">
        <v>505</v>
      </c>
      <c r="F747" s="8">
        <v>0.5</v>
      </c>
      <c r="G747" s="17" t="s">
        <v>505</v>
      </c>
      <c r="H747" s="58">
        <v>0.77</v>
      </c>
      <c r="I747" s="71"/>
      <c r="J747" s="72"/>
    </row>
    <row r="748" spans="2:8" ht="15">
      <c r="B748" s="82"/>
      <c r="C748" s="15"/>
      <c r="E748" s="50"/>
      <c r="H748" s="58"/>
    </row>
    <row r="749" spans="2:8" ht="66" customHeight="1">
      <c r="B749" s="83"/>
      <c r="C749" s="66" t="s">
        <v>595</v>
      </c>
      <c r="E749" s="50"/>
      <c r="H749" s="58"/>
    </row>
    <row r="750" spans="2:10" ht="18">
      <c r="B750" s="82">
        <v>408</v>
      </c>
      <c r="C750" s="27" t="s">
        <v>504</v>
      </c>
      <c r="E750" s="50" t="s">
        <v>505</v>
      </c>
      <c r="F750" s="8">
        <v>1.1</v>
      </c>
      <c r="G750" s="17" t="s">
        <v>505</v>
      </c>
      <c r="H750" s="58">
        <v>2.02</v>
      </c>
      <c r="I750" s="71"/>
      <c r="J750" s="72"/>
    </row>
    <row r="751" spans="2:10" ht="18">
      <c r="B751" s="82">
        <v>409</v>
      </c>
      <c r="C751" s="27" t="s">
        <v>506</v>
      </c>
      <c r="E751" s="50" t="s">
        <v>505</v>
      </c>
      <c r="F751" s="8">
        <v>0.9</v>
      </c>
      <c r="G751" s="17" t="s">
        <v>505</v>
      </c>
      <c r="H751" s="58">
        <v>1.66</v>
      </c>
      <c r="I751" s="71"/>
      <c r="J751" s="72"/>
    </row>
    <row r="752" spans="2:10" ht="18">
      <c r="B752" s="82">
        <v>410</v>
      </c>
      <c r="C752" s="27" t="s">
        <v>507</v>
      </c>
      <c r="E752" s="50" t="s">
        <v>505</v>
      </c>
      <c r="F752" s="8">
        <v>0.7</v>
      </c>
      <c r="G752" s="17" t="s">
        <v>505</v>
      </c>
      <c r="H752" s="58">
        <v>1.29</v>
      </c>
      <c r="I752" s="71"/>
      <c r="J752" s="72"/>
    </row>
    <row r="753" spans="2:10" ht="18">
      <c r="B753" s="82">
        <v>411</v>
      </c>
      <c r="C753" s="15" t="s">
        <v>508</v>
      </c>
      <c r="E753" s="50" t="s">
        <v>505</v>
      </c>
      <c r="F753" s="8">
        <v>0.5</v>
      </c>
      <c r="G753" s="17" t="s">
        <v>505</v>
      </c>
      <c r="H753" s="58">
        <v>0.92</v>
      </c>
      <c r="I753" s="71"/>
      <c r="J753" s="72"/>
    </row>
    <row r="754" spans="2:8" ht="15">
      <c r="B754" s="82"/>
      <c r="C754" s="15"/>
      <c r="E754" s="50"/>
      <c r="H754" s="58"/>
    </row>
    <row r="755" spans="2:8" ht="61.5">
      <c r="B755" s="83"/>
      <c r="C755" s="66" t="s">
        <v>597</v>
      </c>
      <c r="E755" s="50"/>
      <c r="H755" s="58"/>
    </row>
    <row r="756" spans="2:10" ht="18">
      <c r="B756" s="82">
        <v>412</v>
      </c>
      <c r="C756" s="27" t="s">
        <v>504</v>
      </c>
      <c r="E756" s="50" t="s">
        <v>505</v>
      </c>
      <c r="F756" s="8">
        <v>1.1</v>
      </c>
      <c r="G756" s="17" t="s">
        <v>505</v>
      </c>
      <c r="H756" s="58">
        <v>4.04</v>
      </c>
      <c r="I756" s="71"/>
      <c r="J756" s="72"/>
    </row>
    <row r="757" spans="2:10" ht="18">
      <c r="B757" s="82">
        <v>413</v>
      </c>
      <c r="C757" s="27" t="s">
        <v>506</v>
      </c>
      <c r="E757" s="50" t="s">
        <v>505</v>
      </c>
      <c r="F757" s="8">
        <v>0.9</v>
      </c>
      <c r="G757" s="17" t="s">
        <v>505</v>
      </c>
      <c r="H757" s="58">
        <v>3.31</v>
      </c>
      <c r="I757" s="71"/>
      <c r="J757" s="72"/>
    </row>
    <row r="758" spans="2:10" ht="18">
      <c r="B758" s="82">
        <v>414</v>
      </c>
      <c r="C758" s="27" t="s">
        <v>507</v>
      </c>
      <c r="E758" s="50" t="s">
        <v>505</v>
      </c>
      <c r="F758" s="8">
        <v>0.7</v>
      </c>
      <c r="G758" s="17" t="s">
        <v>505</v>
      </c>
      <c r="H758" s="58">
        <v>2.58</v>
      </c>
      <c r="I758" s="71"/>
      <c r="J758" s="72"/>
    </row>
    <row r="759" spans="2:10" ht="18">
      <c r="B759" s="82">
        <v>415</v>
      </c>
      <c r="C759" s="15" t="s">
        <v>508</v>
      </c>
      <c r="E759" s="50" t="s">
        <v>505</v>
      </c>
      <c r="F759" s="8">
        <v>0.5</v>
      </c>
      <c r="G759" s="17" t="s">
        <v>505</v>
      </c>
      <c r="H759" s="58">
        <v>1.85</v>
      </c>
      <c r="I759" s="71"/>
      <c r="J759" s="72"/>
    </row>
    <row r="760" spans="2:8" ht="15">
      <c r="B760" s="83"/>
      <c r="C760" s="15"/>
      <c r="E760" s="50"/>
      <c r="H760" s="58"/>
    </row>
    <row r="761" spans="2:8" ht="30.75">
      <c r="B761" s="83"/>
      <c r="C761" s="18" t="s">
        <v>511</v>
      </c>
      <c r="D761" s="49"/>
      <c r="H761" s="58"/>
    </row>
    <row r="762" spans="2:8" ht="78.75" customHeight="1">
      <c r="B762" s="83"/>
      <c r="C762" s="27" t="s">
        <v>512</v>
      </c>
      <c r="D762" s="48"/>
      <c r="H762" s="58"/>
    </row>
    <row r="763" spans="2:10" ht="18">
      <c r="B763" s="82">
        <v>416</v>
      </c>
      <c r="C763" s="27" t="s">
        <v>513</v>
      </c>
      <c r="E763" s="48" t="s">
        <v>514</v>
      </c>
      <c r="F763" s="8">
        <v>0.5</v>
      </c>
      <c r="G763" s="17" t="s">
        <v>505</v>
      </c>
      <c r="H763" s="58">
        <v>0.62</v>
      </c>
      <c r="I763" s="71"/>
      <c r="J763" s="72"/>
    </row>
    <row r="764" spans="2:10" ht="18">
      <c r="B764" s="82">
        <v>417</v>
      </c>
      <c r="C764" s="27" t="s">
        <v>515</v>
      </c>
      <c r="E764" s="48" t="s">
        <v>514</v>
      </c>
      <c r="F764" s="8">
        <v>0.4</v>
      </c>
      <c r="G764" s="17" t="s">
        <v>505</v>
      </c>
      <c r="H764" s="58">
        <v>0.49</v>
      </c>
      <c r="I764" s="71"/>
      <c r="J764" s="72"/>
    </row>
    <row r="765" spans="2:10" ht="18">
      <c r="B765" s="82">
        <v>418</v>
      </c>
      <c r="C765" s="27" t="s">
        <v>516</v>
      </c>
      <c r="E765" s="48" t="s">
        <v>514</v>
      </c>
      <c r="F765" s="8">
        <v>0.3</v>
      </c>
      <c r="G765" s="17" t="s">
        <v>505</v>
      </c>
      <c r="H765" s="58">
        <v>0.37</v>
      </c>
      <c r="I765" s="71"/>
      <c r="J765" s="72"/>
    </row>
    <row r="766" spans="2:10" ht="18">
      <c r="B766" s="82">
        <v>419</v>
      </c>
      <c r="C766" s="27" t="s">
        <v>517</v>
      </c>
      <c r="E766" s="48" t="s">
        <v>514</v>
      </c>
      <c r="F766" s="8">
        <v>0.2</v>
      </c>
      <c r="G766" s="17" t="s">
        <v>505</v>
      </c>
      <c r="H766" s="58">
        <v>0.24</v>
      </c>
      <c r="I766" s="71"/>
      <c r="J766" s="72"/>
    </row>
    <row r="767" spans="2:8" ht="15">
      <c r="B767" s="82"/>
      <c r="C767" s="27"/>
      <c r="E767" s="48"/>
      <c r="G767" s="17"/>
      <c r="H767" s="58"/>
    </row>
    <row r="768" spans="2:8" ht="61.5">
      <c r="B768" s="83"/>
      <c r="C768" s="27" t="s">
        <v>518</v>
      </c>
      <c r="E768" s="48"/>
      <c r="H768" s="58"/>
    </row>
    <row r="769" spans="2:10" ht="18">
      <c r="B769" s="82">
        <v>420</v>
      </c>
      <c r="C769" s="27" t="s">
        <v>504</v>
      </c>
      <c r="E769" s="50" t="s">
        <v>505</v>
      </c>
      <c r="F769" s="8">
        <v>1.1</v>
      </c>
      <c r="G769" s="17" t="s">
        <v>505</v>
      </c>
      <c r="H769" s="58">
        <v>1.35</v>
      </c>
      <c r="I769" s="71"/>
      <c r="J769" s="72"/>
    </row>
    <row r="770" spans="2:10" ht="18">
      <c r="B770" s="82">
        <v>421</v>
      </c>
      <c r="C770" s="27" t="s">
        <v>506</v>
      </c>
      <c r="E770" s="50" t="s">
        <v>505</v>
      </c>
      <c r="F770" s="8">
        <v>0.9</v>
      </c>
      <c r="G770" s="17" t="s">
        <v>505</v>
      </c>
      <c r="H770" s="58">
        <v>1.1</v>
      </c>
      <c r="I770" s="71"/>
      <c r="J770" s="72"/>
    </row>
    <row r="771" spans="2:10" ht="18">
      <c r="B771" s="82">
        <v>422</v>
      </c>
      <c r="C771" s="27" t="s">
        <v>507</v>
      </c>
      <c r="E771" s="50" t="s">
        <v>505</v>
      </c>
      <c r="F771" s="8">
        <v>0.7</v>
      </c>
      <c r="G771" s="17" t="s">
        <v>505</v>
      </c>
      <c r="H771" s="58">
        <v>0.86</v>
      </c>
      <c r="I771" s="71"/>
      <c r="J771" s="72"/>
    </row>
    <row r="772" spans="2:10" ht="18">
      <c r="B772" s="82">
        <v>423</v>
      </c>
      <c r="C772" s="15" t="s">
        <v>508</v>
      </c>
      <c r="E772" s="50" t="s">
        <v>505</v>
      </c>
      <c r="F772" s="8">
        <v>0.5</v>
      </c>
      <c r="G772" s="17" t="s">
        <v>505</v>
      </c>
      <c r="H772" s="58">
        <v>0.62</v>
      </c>
      <c r="I772" s="71"/>
      <c r="J772" s="72"/>
    </row>
    <row r="773" spans="2:8" ht="15">
      <c r="B773" s="54"/>
      <c r="E773"/>
      <c r="H773" s="58"/>
    </row>
    <row r="774" spans="2:8" ht="78" customHeight="1">
      <c r="B774" s="83"/>
      <c r="C774" s="27" t="s">
        <v>519</v>
      </c>
      <c r="E774" s="48"/>
      <c r="H774" s="58"/>
    </row>
    <row r="775" spans="2:10" ht="18">
      <c r="B775" s="82">
        <v>424</v>
      </c>
      <c r="C775" s="27" t="s">
        <v>504</v>
      </c>
      <c r="E775" s="50" t="s">
        <v>505</v>
      </c>
      <c r="F775" s="8">
        <v>3.3</v>
      </c>
      <c r="G775" s="17" t="s">
        <v>505</v>
      </c>
      <c r="H775" s="58">
        <v>4.04</v>
      </c>
      <c r="I775" s="71"/>
      <c r="J775" s="72"/>
    </row>
    <row r="776" spans="2:10" ht="18">
      <c r="B776" s="82">
        <v>425</v>
      </c>
      <c r="C776" s="27" t="s">
        <v>506</v>
      </c>
      <c r="E776" s="50" t="s">
        <v>505</v>
      </c>
      <c r="F776" s="8">
        <v>2.7</v>
      </c>
      <c r="G776" s="17" t="s">
        <v>505</v>
      </c>
      <c r="H776" s="58">
        <v>3.3</v>
      </c>
      <c r="I776" s="71"/>
      <c r="J776" s="72"/>
    </row>
    <row r="777" spans="2:10" ht="18">
      <c r="B777" s="82">
        <v>426</v>
      </c>
      <c r="C777" s="27" t="s">
        <v>507</v>
      </c>
      <c r="E777" s="50" t="s">
        <v>505</v>
      </c>
      <c r="F777" s="8">
        <v>2.1</v>
      </c>
      <c r="G777" s="17" t="s">
        <v>505</v>
      </c>
      <c r="H777" s="58">
        <v>2.57</v>
      </c>
      <c r="I777" s="71"/>
      <c r="J777" s="72"/>
    </row>
    <row r="778" spans="2:10" ht="18">
      <c r="B778" s="82">
        <v>427</v>
      </c>
      <c r="C778" s="15" t="s">
        <v>508</v>
      </c>
      <c r="E778" s="50" t="s">
        <v>505</v>
      </c>
      <c r="F778" s="8">
        <v>1.5</v>
      </c>
      <c r="G778" s="17" t="s">
        <v>505</v>
      </c>
      <c r="H778" s="58">
        <v>1.84</v>
      </c>
      <c r="I778" s="71"/>
      <c r="J778" s="72"/>
    </row>
    <row r="779" spans="2:8" ht="90.75" customHeight="1">
      <c r="B779" s="83"/>
      <c r="C779" s="27" t="s">
        <v>520</v>
      </c>
      <c r="E779" s="48"/>
      <c r="H779" s="58"/>
    </row>
    <row r="780" spans="2:10" ht="18">
      <c r="B780" s="82">
        <v>428</v>
      </c>
      <c r="C780" s="27" t="s">
        <v>504</v>
      </c>
      <c r="E780" s="50" t="s">
        <v>505</v>
      </c>
      <c r="F780" s="8">
        <v>5</v>
      </c>
      <c r="G780" s="17" t="s">
        <v>505</v>
      </c>
      <c r="H780" s="58">
        <v>6.12</v>
      </c>
      <c r="I780" s="71"/>
      <c r="J780" s="72"/>
    </row>
    <row r="781" spans="2:10" ht="18">
      <c r="B781" s="82">
        <v>429</v>
      </c>
      <c r="C781" s="27" t="s">
        <v>506</v>
      </c>
      <c r="E781" s="50" t="s">
        <v>505</v>
      </c>
      <c r="F781" s="8">
        <v>4</v>
      </c>
      <c r="G781" s="17" t="s">
        <v>505</v>
      </c>
      <c r="H781" s="58">
        <v>4.89</v>
      </c>
      <c r="I781" s="71"/>
      <c r="J781" s="72"/>
    </row>
    <row r="782" spans="2:10" ht="18">
      <c r="B782" s="82">
        <v>430</v>
      </c>
      <c r="C782" s="27" t="s">
        <v>507</v>
      </c>
      <c r="E782" s="50" t="s">
        <v>505</v>
      </c>
      <c r="F782" s="8">
        <v>3</v>
      </c>
      <c r="G782" s="17" t="s">
        <v>505</v>
      </c>
      <c r="H782" s="58">
        <v>3.67</v>
      </c>
      <c r="I782" s="71"/>
      <c r="J782" s="72"/>
    </row>
    <row r="783" spans="2:10" ht="18">
      <c r="B783" s="82">
        <v>431</v>
      </c>
      <c r="C783" s="15" t="s">
        <v>508</v>
      </c>
      <c r="E783" s="50" t="s">
        <v>505</v>
      </c>
      <c r="F783" s="8">
        <v>2</v>
      </c>
      <c r="G783" s="17" t="s">
        <v>505</v>
      </c>
      <c r="H783" s="58">
        <v>2.45</v>
      </c>
      <c r="I783" s="71"/>
      <c r="J783" s="72"/>
    </row>
    <row r="784" spans="2:8" ht="15">
      <c r="B784" s="82"/>
      <c r="C784" s="15"/>
      <c r="E784" s="50"/>
      <c r="H784" s="58"/>
    </row>
    <row r="785" spans="2:8" ht="15">
      <c r="B785" s="83"/>
      <c r="C785" s="18" t="s">
        <v>521</v>
      </c>
      <c r="E785" s="49"/>
      <c r="H785" s="58"/>
    </row>
    <row r="786" spans="2:8" ht="15">
      <c r="B786" s="83"/>
      <c r="C786" s="18"/>
      <c r="E786" s="49"/>
      <c r="H786" s="58"/>
    </row>
    <row r="787" spans="2:8" ht="99.75" customHeight="1">
      <c r="B787" s="83"/>
      <c r="C787" s="66" t="s">
        <v>598</v>
      </c>
      <c r="E787" s="50"/>
      <c r="H787" s="58"/>
    </row>
    <row r="788" spans="2:10" ht="18">
      <c r="B788" s="82">
        <v>432</v>
      </c>
      <c r="C788" s="27" t="s">
        <v>504</v>
      </c>
      <c r="E788" s="50" t="s">
        <v>505</v>
      </c>
      <c r="F788" s="8">
        <v>1.1</v>
      </c>
      <c r="G788" s="17" t="s">
        <v>505</v>
      </c>
      <c r="H788" s="58">
        <v>1.35</v>
      </c>
      <c r="I788" s="71"/>
      <c r="J788" s="72"/>
    </row>
    <row r="789" spans="2:10" ht="18">
      <c r="B789" s="82">
        <v>433</v>
      </c>
      <c r="C789" s="27" t="s">
        <v>506</v>
      </c>
      <c r="E789" s="50" t="s">
        <v>505</v>
      </c>
      <c r="F789" s="8">
        <v>0.9</v>
      </c>
      <c r="G789" s="17" t="s">
        <v>505</v>
      </c>
      <c r="H789" s="58">
        <v>1.1</v>
      </c>
      <c r="I789" s="71"/>
      <c r="J789" s="72"/>
    </row>
    <row r="790" spans="2:10" ht="18">
      <c r="B790" s="82">
        <v>434</v>
      </c>
      <c r="C790" s="27" t="s">
        <v>507</v>
      </c>
      <c r="E790" s="50" t="s">
        <v>505</v>
      </c>
      <c r="F790" s="8">
        <v>0.7</v>
      </c>
      <c r="G790" s="17" t="s">
        <v>505</v>
      </c>
      <c r="H790" s="58">
        <v>0.86</v>
      </c>
      <c r="I790" s="71"/>
      <c r="J790" s="72"/>
    </row>
    <row r="791" spans="2:10" ht="18">
      <c r="B791" s="82">
        <v>435</v>
      </c>
      <c r="C791" s="15" t="s">
        <v>508</v>
      </c>
      <c r="E791" s="50" t="s">
        <v>505</v>
      </c>
      <c r="F791" s="8">
        <v>0.5</v>
      </c>
      <c r="G791" s="17" t="s">
        <v>505</v>
      </c>
      <c r="H791" s="58">
        <v>0.62</v>
      </c>
      <c r="I791" s="71"/>
      <c r="J791" s="72"/>
    </row>
    <row r="792" spans="2:8" ht="15">
      <c r="B792" s="82"/>
      <c r="C792" s="15"/>
      <c r="E792" s="50"/>
      <c r="H792" s="58"/>
    </row>
    <row r="793" spans="2:8" ht="15">
      <c r="B793" s="82"/>
      <c r="C793" s="15"/>
      <c r="E793" s="50"/>
      <c r="G793" s="17"/>
      <c r="H793" s="58"/>
    </row>
    <row r="794" spans="2:8" ht="15">
      <c r="B794" s="83"/>
      <c r="C794" s="15"/>
      <c r="E794" s="50"/>
      <c r="H794" s="58"/>
    </row>
    <row r="795" spans="2:8" ht="30.75">
      <c r="B795" s="83"/>
      <c r="C795" s="18" t="s">
        <v>522</v>
      </c>
      <c r="E795" s="49"/>
      <c r="H795" s="58"/>
    </row>
    <row r="796" spans="2:8" ht="15">
      <c r="B796" s="83"/>
      <c r="C796" s="18"/>
      <c r="E796" s="49"/>
      <c r="H796" s="58"/>
    </row>
    <row r="797" spans="2:8" ht="49.5">
      <c r="B797" s="83"/>
      <c r="C797" s="15" t="s">
        <v>523</v>
      </c>
      <c r="E797" s="48"/>
      <c r="H797" s="58"/>
    </row>
    <row r="798" spans="2:10" ht="18">
      <c r="B798" s="82">
        <v>436</v>
      </c>
      <c r="C798" s="27" t="s">
        <v>513</v>
      </c>
      <c r="E798" s="48" t="s">
        <v>514</v>
      </c>
      <c r="F798" s="8">
        <v>1.1</v>
      </c>
      <c r="G798" s="17" t="s">
        <v>505</v>
      </c>
      <c r="H798" s="58">
        <v>1.35</v>
      </c>
      <c r="I798" s="71"/>
      <c r="J798" s="72"/>
    </row>
    <row r="799" spans="2:10" ht="18">
      <c r="B799" s="82">
        <v>437</v>
      </c>
      <c r="C799" s="27" t="s">
        <v>515</v>
      </c>
      <c r="E799" s="48" t="s">
        <v>514</v>
      </c>
      <c r="F799" s="8">
        <v>0.9</v>
      </c>
      <c r="G799" s="17" t="s">
        <v>505</v>
      </c>
      <c r="H799" s="58">
        <v>1.1</v>
      </c>
      <c r="I799" s="71"/>
      <c r="J799" s="72"/>
    </row>
    <row r="800" spans="2:10" ht="18">
      <c r="B800" s="82">
        <v>438</v>
      </c>
      <c r="C800" s="27" t="s">
        <v>516</v>
      </c>
      <c r="E800" s="48" t="s">
        <v>514</v>
      </c>
      <c r="F800" s="8">
        <v>0.7</v>
      </c>
      <c r="G800" s="17" t="s">
        <v>505</v>
      </c>
      <c r="H800" s="58">
        <v>0.86</v>
      </c>
      <c r="I800" s="71"/>
      <c r="J800" s="72"/>
    </row>
    <row r="801" spans="2:10" ht="18">
      <c r="B801" s="82">
        <v>439</v>
      </c>
      <c r="C801" s="27" t="s">
        <v>517</v>
      </c>
      <c r="E801" s="48" t="s">
        <v>514</v>
      </c>
      <c r="F801" s="8">
        <v>0.5</v>
      </c>
      <c r="G801" s="17" t="s">
        <v>505</v>
      </c>
      <c r="H801" s="58">
        <v>0.62</v>
      </c>
      <c r="I801" s="71"/>
      <c r="J801" s="72"/>
    </row>
    <row r="802" spans="2:8" ht="15">
      <c r="B802" s="54"/>
      <c r="E802"/>
      <c r="H802" s="58"/>
    </row>
    <row r="803" spans="2:8" ht="49.5">
      <c r="B803" s="83"/>
      <c r="C803" s="15" t="s">
        <v>524</v>
      </c>
      <c r="E803" s="48"/>
      <c r="H803" s="58"/>
    </row>
    <row r="804" spans="2:10" ht="18">
      <c r="B804" s="82">
        <v>440</v>
      </c>
      <c r="C804" s="27" t="s">
        <v>513</v>
      </c>
      <c r="E804" s="48" t="s">
        <v>514</v>
      </c>
      <c r="F804" s="8">
        <v>2.2</v>
      </c>
      <c r="G804" s="17" t="s">
        <v>505</v>
      </c>
      <c r="H804" s="58">
        <v>2.7</v>
      </c>
      <c r="I804" s="71"/>
      <c r="J804" s="72"/>
    </row>
    <row r="805" spans="2:10" ht="18">
      <c r="B805" s="82">
        <v>441</v>
      </c>
      <c r="C805" s="27" t="s">
        <v>515</v>
      </c>
      <c r="E805" s="48" t="s">
        <v>514</v>
      </c>
      <c r="F805" s="8">
        <v>1.8</v>
      </c>
      <c r="G805" s="17" t="s">
        <v>505</v>
      </c>
      <c r="H805" s="58">
        <v>2.21</v>
      </c>
      <c r="I805" s="71"/>
      <c r="J805" s="72"/>
    </row>
    <row r="806" spans="2:10" ht="18">
      <c r="B806" s="82">
        <v>442</v>
      </c>
      <c r="C806" s="27" t="s">
        <v>516</v>
      </c>
      <c r="E806" s="48" t="s">
        <v>514</v>
      </c>
      <c r="F806" s="8">
        <v>1.4</v>
      </c>
      <c r="G806" s="17" t="s">
        <v>505</v>
      </c>
      <c r="H806" s="58">
        <v>1.72</v>
      </c>
      <c r="I806" s="71"/>
      <c r="J806" s="72"/>
    </row>
    <row r="807" spans="2:10" ht="18">
      <c r="B807" s="82">
        <v>443</v>
      </c>
      <c r="C807" s="27" t="s">
        <v>517</v>
      </c>
      <c r="E807" s="48" t="s">
        <v>514</v>
      </c>
      <c r="F807" s="8">
        <v>1</v>
      </c>
      <c r="G807" s="17" t="s">
        <v>505</v>
      </c>
      <c r="H807" s="58">
        <v>1.22</v>
      </c>
      <c r="I807" s="71"/>
      <c r="J807" s="72"/>
    </row>
    <row r="808" spans="2:8" ht="15">
      <c r="B808" s="83"/>
      <c r="C808" s="27"/>
      <c r="E808" s="48"/>
      <c r="H808" s="58"/>
    </row>
    <row r="809" spans="2:8" ht="49.5">
      <c r="B809" s="83"/>
      <c r="C809" s="15" t="s">
        <v>525</v>
      </c>
      <c r="E809" s="48"/>
      <c r="H809" s="58"/>
    </row>
    <row r="810" spans="2:10" ht="18">
      <c r="B810" s="82">
        <v>444</v>
      </c>
      <c r="C810" s="27" t="s">
        <v>513</v>
      </c>
      <c r="E810" s="48" t="s">
        <v>514</v>
      </c>
      <c r="F810" s="8">
        <v>3.3</v>
      </c>
      <c r="G810" s="17" t="s">
        <v>505</v>
      </c>
      <c r="H810" s="58">
        <v>4.04</v>
      </c>
      <c r="I810" s="71"/>
      <c r="J810" s="72"/>
    </row>
    <row r="811" spans="2:10" ht="18">
      <c r="B811" s="82">
        <v>445</v>
      </c>
      <c r="C811" s="27" t="s">
        <v>515</v>
      </c>
      <c r="E811" s="48" t="s">
        <v>514</v>
      </c>
      <c r="F811" s="8">
        <v>2.7</v>
      </c>
      <c r="G811" s="17" t="s">
        <v>505</v>
      </c>
      <c r="H811" s="58">
        <v>3.3</v>
      </c>
      <c r="I811" s="71"/>
      <c r="J811" s="72"/>
    </row>
    <row r="812" spans="2:10" ht="18">
      <c r="B812" s="82">
        <v>446</v>
      </c>
      <c r="C812" s="27" t="s">
        <v>516</v>
      </c>
      <c r="E812" s="48" t="s">
        <v>514</v>
      </c>
      <c r="F812" s="8">
        <v>2.1</v>
      </c>
      <c r="G812" s="17" t="s">
        <v>505</v>
      </c>
      <c r="H812" s="58">
        <v>2.57</v>
      </c>
      <c r="I812" s="71"/>
      <c r="J812" s="72"/>
    </row>
    <row r="813" spans="2:10" ht="18">
      <c r="B813" s="82">
        <v>447</v>
      </c>
      <c r="C813" s="27" t="s">
        <v>517</v>
      </c>
      <c r="E813" s="48" t="s">
        <v>514</v>
      </c>
      <c r="F813" s="8">
        <v>1.5</v>
      </c>
      <c r="G813" s="17" t="s">
        <v>505</v>
      </c>
      <c r="H813" s="58">
        <v>1.84</v>
      </c>
      <c r="I813" s="71"/>
      <c r="J813" s="72"/>
    </row>
    <row r="814" spans="2:8" ht="15">
      <c r="B814" s="82"/>
      <c r="C814" s="27"/>
      <c r="E814" s="48"/>
      <c r="H814" s="58"/>
    </row>
    <row r="815" spans="2:8" ht="49.5">
      <c r="B815" s="83"/>
      <c r="C815" s="15" t="s">
        <v>526</v>
      </c>
      <c r="E815" s="48"/>
      <c r="H815" s="58"/>
    </row>
    <row r="816" spans="2:10" ht="18">
      <c r="B816" s="82">
        <v>448</v>
      </c>
      <c r="C816" s="27" t="s">
        <v>513</v>
      </c>
      <c r="E816" s="48" t="s">
        <v>514</v>
      </c>
      <c r="F816" s="8">
        <v>4.4</v>
      </c>
      <c r="G816" s="17" t="s">
        <v>505</v>
      </c>
      <c r="H816" s="58">
        <v>5.39</v>
      </c>
      <c r="I816" s="71"/>
      <c r="J816" s="72"/>
    </row>
    <row r="817" spans="2:10" ht="18">
      <c r="B817" s="82">
        <v>449</v>
      </c>
      <c r="C817" s="27" t="s">
        <v>515</v>
      </c>
      <c r="E817" s="48" t="s">
        <v>514</v>
      </c>
      <c r="F817" s="8">
        <v>3.6</v>
      </c>
      <c r="G817" s="17" t="s">
        <v>505</v>
      </c>
      <c r="H817" s="58">
        <v>4.4</v>
      </c>
      <c r="I817" s="71"/>
      <c r="J817" s="72"/>
    </row>
    <row r="818" spans="2:10" ht="18">
      <c r="B818" s="82">
        <v>450</v>
      </c>
      <c r="C818" s="27" t="s">
        <v>516</v>
      </c>
      <c r="E818" s="48" t="s">
        <v>514</v>
      </c>
      <c r="F818" s="8">
        <v>2.8</v>
      </c>
      <c r="G818" s="17" t="s">
        <v>505</v>
      </c>
      <c r="H818" s="58">
        <v>3.43</v>
      </c>
      <c r="I818" s="71"/>
      <c r="J818" s="72"/>
    </row>
    <row r="819" spans="2:10" ht="18">
      <c r="B819" s="82">
        <v>451</v>
      </c>
      <c r="C819" s="27" t="s">
        <v>517</v>
      </c>
      <c r="E819" s="48" t="s">
        <v>514</v>
      </c>
      <c r="F819" s="8">
        <v>2</v>
      </c>
      <c r="G819" s="17" t="s">
        <v>505</v>
      </c>
      <c r="H819" s="58">
        <v>2.45</v>
      </c>
      <c r="I819" s="71"/>
      <c r="J819" s="72"/>
    </row>
    <row r="820" spans="2:8" ht="15">
      <c r="B820" s="82"/>
      <c r="C820" s="27"/>
      <c r="E820" s="48"/>
      <c r="H820" s="58"/>
    </row>
    <row r="821" spans="2:8" ht="49.5">
      <c r="B821" s="83"/>
      <c r="C821" s="15" t="s">
        <v>527</v>
      </c>
      <c r="E821" s="48"/>
      <c r="H821" s="58"/>
    </row>
    <row r="822" spans="2:10" ht="18">
      <c r="B822" s="82">
        <v>452</v>
      </c>
      <c r="C822" s="27" t="s">
        <v>513</v>
      </c>
      <c r="E822" s="48" t="s">
        <v>514</v>
      </c>
      <c r="F822" s="8">
        <v>5.5</v>
      </c>
      <c r="G822" s="17" t="s">
        <v>505</v>
      </c>
      <c r="H822" s="58">
        <v>6.74</v>
      </c>
      <c r="I822" s="71"/>
      <c r="J822" s="72"/>
    </row>
    <row r="823" spans="2:10" ht="18">
      <c r="B823" s="82">
        <v>453</v>
      </c>
      <c r="C823" s="27" t="s">
        <v>515</v>
      </c>
      <c r="E823" s="48" t="s">
        <v>514</v>
      </c>
      <c r="F823" s="8">
        <v>4.5</v>
      </c>
      <c r="G823" s="17" t="s">
        <v>505</v>
      </c>
      <c r="H823" s="58">
        <v>5.51</v>
      </c>
      <c r="I823" s="71"/>
      <c r="J823" s="72"/>
    </row>
    <row r="824" spans="2:10" ht="18">
      <c r="B824" s="82">
        <v>454</v>
      </c>
      <c r="C824" s="27" t="s">
        <v>516</v>
      </c>
      <c r="E824" s="48" t="s">
        <v>514</v>
      </c>
      <c r="F824" s="8">
        <v>3.5</v>
      </c>
      <c r="G824" s="17" t="s">
        <v>505</v>
      </c>
      <c r="H824" s="58">
        <v>4.29</v>
      </c>
      <c r="I824" s="71"/>
      <c r="J824" s="72"/>
    </row>
    <row r="825" spans="2:10" ht="18">
      <c r="B825" s="82">
        <v>455</v>
      </c>
      <c r="C825" s="27" t="s">
        <v>517</v>
      </c>
      <c r="E825" s="48" t="s">
        <v>514</v>
      </c>
      <c r="F825" s="8">
        <v>2.5</v>
      </c>
      <c r="G825" s="17" t="s">
        <v>505</v>
      </c>
      <c r="H825" s="58">
        <v>3.06</v>
      </c>
      <c r="I825" s="71"/>
      <c r="J825" s="72"/>
    </row>
    <row r="826" spans="2:8" ht="15">
      <c r="B826" s="82"/>
      <c r="C826" s="27"/>
      <c r="E826" s="48"/>
      <c r="H826" s="58"/>
    </row>
    <row r="827" spans="2:8" ht="49.5">
      <c r="B827" s="83"/>
      <c r="C827" s="15" t="s">
        <v>564</v>
      </c>
      <c r="E827" s="48"/>
      <c r="H827" s="58"/>
    </row>
    <row r="828" spans="2:10" ht="18">
      <c r="B828" s="82">
        <v>456</v>
      </c>
      <c r="C828" s="27" t="s">
        <v>513</v>
      </c>
      <c r="E828" s="48" t="s">
        <v>514</v>
      </c>
      <c r="F828" s="8">
        <v>6.6</v>
      </c>
      <c r="G828" s="17" t="s">
        <v>505</v>
      </c>
      <c r="H828" s="58">
        <v>8.08</v>
      </c>
      <c r="I828" s="71"/>
      <c r="J828" s="72"/>
    </row>
    <row r="829" spans="2:10" ht="18">
      <c r="B829" s="82">
        <v>457</v>
      </c>
      <c r="C829" s="27" t="s">
        <v>515</v>
      </c>
      <c r="E829" s="48" t="s">
        <v>514</v>
      </c>
      <c r="F829" s="8">
        <v>5.4</v>
      </c>
      <c r="G829" s="17" t="s">
        <v>505</v>
      </c>
      <c r="H829" s="58">
        <v>6.61</v>
      </c>
      <c r="I829" s="71"/>
      <c r="J829" s="72"/>
    </row>
    <row r="830" spans="2:10" ht="18">
      <c r="B830" s="82">
        <v>458</v>
      </c>
      <c r="C830" s="27" t="s">
        <v>516</v>
      </c>
      <c r="E830" s="48" t="s">
        <v>514</v>
      </c>
      <c r="F830" s="8">
        <v>4.2</v>
      </c>
      <c r="G830" s="17" t="s">
        <v>505</v>
      </c>
      <c r="H830" s="58">
        <v>5.15</v>
      </c>
      <c r="I830" s="71"/>
      <c r="J830" s="72"/>
    </row>
    <row r="831" spans="2:10" ht="18">
      <c r="B831" s="82">
        <v>459</v>
      </c>
      <c r="C831" s="27" t="s">
        <v>517</v>
      </c>
      <c r="E831" s="48" t="s">
        <v>514</v>
      </c>
      <c r="F831" s="8">
        <v>3</v>
      </c>
      <c r="G831" s="17" t="s">
        <v>505</v>
      </c>
      <c r="H831" s="58">
        <v>3.67</v>
      </c>
      <c r="I831" s="71"/>
      <c r="J831" s="72"/>
    </row>
    <row r="832" spans="2:8" ht="15">
      <c r="B832" s="83"/>
      <c r="C832" s="27"/>
      <c r="E832" s="48"/>
      <c r="H832" s="58"/>
    </row>
    <row r="833" spans="2:8" ht="30.75">
      <c r="B833" s="83"/>
      <c r="C833" s="18" t="s">
        <v>565</v>
      </c>
      <c r="E833" s="49"/>
      <c r="H833" s="58"/>
    </row>
    <row r="834" spans="2:8" ht="15">
      <c r="B834" s="83"/>
      <c r="C834" s="18"/>
      <c r="E834" s="49"/>
      <c r="H834" s="58"/>
    </row>
    <row r="835" spans="2:8" ht="49.5">
      <c r="B835" s="83"/>
      <c r="C835" s="15" t="s">
        <v>566</v>
      </c>
      <c r="E835" s="48"/>
      <c r="H835" s="58"/>
    </row>
    <row r="836" spans="2:10" ht="18">
      <c r="B836" s="82">
        <v>460</v>
      </c>
      <c r="C836" s="27" t="s">
        <v>513</v>
      </c>
      <c r="E836" s="48" t="s">
        <v>514</v>
      </c>
      <c r="F836" s="8">
        <v>1.1</v>
      </c>
      <c r="G836" s="17" t="s">
        <v>505</v>
      </c>
      <c r="H836" s="58">
        <v>1.31</v>
      </c>
      <c r="I836" s="71"/>
      <c r="J836" s="72"/>
    </row>
    <row r="837" spans="2:10" ht="18">
      <c r="B837" s="82">
        <v>461</v>
      </c>
      <c r="C837" s="27" t="s">
        <v>515</v>
      </c>
      <c r="E837" s="48" t="s">
        <v>514</v>
      </c>
      <c r="F837" s="8">
        <v>0.9</v>
      </c>
      <c r="G837" s="17" t="s">
        <v>505</v>
      </c>
      <c r="H837" s="58">
        <v>1.07</v>
      </c>
      <c r="I837" s="71"/>
      <c r="J837" s="72"/>
    </row>
    <row r="838" spans="2:10" ht="18">
      <c r="B838" s="82">
        <v>462</v>
      </c>
      <c r="C838" s="27" t="s">
        <v>516</v>
      </c>
      <c r="E838" s="48" t="s">
        <v>514</v>
      </c>
      <c r="F838" s="8">
        <v>0.7</v>
      </c>
      <c r="G838" s="17" t="s">
        <v>505</v>
      </c>
      <c r="H838" s="58">
        <v>0.83</v>
      </c>
      <c r="I838" s="71"/>
      <c r="J838" s="72"/>
    </row>
    <row r="839" spans="2:10" ht="18">
      <c r="B839" s="82">
        <v>463</v>
      </c>
      <c r="C839" s="27" t="s">
        <v>517</v>
      </c>
      <c r="E839" s="48" t="s">
        <v>514</v>
      </c>
      <c r="F839" s="8">
        <v>0.5</v>
      </c>
      <c r="G839" s="17" t="s">
        <v>505</v>
      </c>
      <c r="H839" s="58">
        <v>0.6</v>
      </c>
      <c r="I839" s="71"/>
      <c r="J839" s="72"/>
    </row>
    <row r="840" spans="2:8" ht="15">
      <c r="B840" s="83"/>
      <c r="C840" s="27"/>
      <c r="E840" s="48"/>
      <c r="H840" s="58"/>
    </row>
    <row r="841" spans="2:8" ht="49.5">
      <c r="B841" s="83"/>
      <c r="C841" s="15" t="s">
        <v>567</v>
      </c>
      <c r="E841" s="48"/>
      <c r="H841" s="58"/>
    </row>
    <row r="842" spans="2:10" ht="18">
      <c r="B842" s="82">
        <v>464</v>
      </c>
      <c r="C842" s="27" t="s">
        <v>513</v>
      </c>
      <c r="E842" s="48" t="s">
        <v>514</v>
      </c>
      <c r="F842" s="8">
        <v>2.2</v>
      </c>
      <c r="G842" s="17" t="s">
        <v>505</v>
      </c>
      <c r="H842" s="58">
        <v>2.61</v>
      </c>
      <c r="I842" s="71"/>
      <c r="J842" s="72"/>
    </row>
    <row r="843" spans="2:10" ht="18">
      <c r="B843" s="82">
        <v>465</v>
      </c>
      <c r="C843" s="27" t="s">
        <v>515</v>
      </c>
      <c r="E843" s="48" t="s">
        <v>514</v>
      </c>
      <c r="F843" s="8">
        <v>1.8</v>
      </c>
      <c r="G843" s="17" t="s">
        <v>505</v>
      </c>
      <c r="H843" s="58">
        <v>2.14</v>
      </c>
      <c r="I843" s="71"/>
      <c r="J843" s="72"/>
    </row>
    <row r="844" spans="2:10" ht="18">
      <c r="B844" s="82">
        <v>466</v>
      </c>
      <c r="C844" s="27" t="s">
        <v>516</v>
      </c>
      <c r="E844" s="48" t="s">
        <v>514</v>
      </c>
      <c r="F844" s="8">
        <v>1.4</v>
      </c>
      <c r="G844" s="17" t="s">
        <v>505</v>
      </c>
      <c r="H844" s="58">
        <v>1.67</v>
      </c>
      <c r="I844" s="71"/>
      <c r="J844" s="72"/>
    </row>
    <row r="845" spans="2:10" ht="18">
      <c r="B845" s="82">
        <v>467</v>
      </c>
      <c r="C845" s="27" t="s">
        <v>517</v>
      </c>
      <c r="E845" s="48" t="s">
        <v>514</v>
      </c>
      <c r="F845" s="8">
        <v>1</v>
      </c>
      <c r="G845" s="17" t="s">
        <v>505</v>
      </c>
      <c r="H845" s="58">
        <v>1.18</v>
      </c>
      <c r="I845" s="71"/>
      <c r="J845" s="72"/>
    </row>
    <row r="846" spans="2:8" ht="15">
      <c r="B846" s="54"/>
      <c r="E846"/>
      <c r="H846" s="58"/>
    </row>
    <row r="847" spans="2:8" ht="15">
      <c r="B847" s="54"/>
      <c r="E847"/>
      <c r="H847" s="58"/>
    </row>
    <row r="848" spans="2:8" ht="49.5">
      <c r="B848" s="83"/>
      <c r="C848" s="15" t="s">
        <v>568</v>
      </c>
      <c r="E848" s="48"/>
      <c r="H848" s="58"/>
    </row>
    <row r="849" spans="2:10" ht="18">
      <c r="B849" s="82">
        <v>468</v>
      </c>
      <c r="C849" s="27" t="s">
        <v>513</v>
      </c>
      <c r="E849" s="48" t="s">
        <v>514</v>
      </c>
      <c r="F849" s="8">
        <v>3.3</v>
      </c>
      <c r="G849" s="17" t="s">
        <v>505</v>
      </c>
      <c r="H849" s="58">
        <v>3.92</v>
      </c>
      <c r="I849" s="71"/>
      <c r="J849" s="72"/>
    </row>
    <row r="850" spans="2:10" ht="18">
      <c r="B850" s="82">
        <v>469</v>
      </c>
      <c r="C850" s="27" t="s">
        <v>515</v>
      </c>
      <c r="E850" s="48" t="s">
        <v>514</v>
      </c>
      <c r="F850" s="8">
        <v>2.7</v>
      </c>
      <c r="G850" s="17" t="s">
        <v>505</v>
      </c>
      <c r="H850" s="58">
        <v>3.2</v>
      </c>
      <c r="I850" s="71"/>
      <c r="J850" s="72"/>
    </row>
    <row r="851" spans="2:10" ht="18">
      <c r="B851" s="82">
        <v>470</v>
      </c>
      <c r="C851" s="27" t="s">
        <v>516</v>
      </c>
      <c r="E851" s="48" t="s">
        <v>514</v>
      </c>
      <c r="F851" s="8">
        <v>2.1</v>
      </c>
      <c r="G851" s="17" t="s">
        <v>505</v>
      </c>
      <c r="H851" s="58">
        <v>2.49</v>
      </c>
      <c r="I851" s="71"/>
      <c r="J851" s="72"/>
    </row>
    <row r="852" spans="2:10" ht="18">
      <c r="B852" s="82">
        <v>471</v>
      </c>
      <c r="C852" s="27" t="s">
        <v>517</v>
      </c>
      <c r="E852" s="48" t="s">
        <v>514</v>
      </c>
      <c r="F852" s="8">
        <v>1.5</v>
      </c>
      <c r="G852" s="17" t="s">
        <v>505</v>
      </c>
      <c r="H852" s="58">
        <v>1.78</v>
      </c>
      <c r="I852" s="71"/>
      <c r="J852" s="72"/>
    </row>
    <row r="853" spans="2:8" ht="15">
      <c r="B853" s="82"/>
      <c r="C853" s="27"/>
      <c r="E853" s="48"/>
      <c r="H853" s="58"/>
    </row>
    <row r="854" spans="2:8" ht="49.5">
      <c r="B854" s="83"/>
      <c r="C854" s="15" t="s">
        <v>569</v>
      </c>
      <c r="E854" s="48"/>
      <c r="H854" s="58"/>
    </row>
    <row r="855" spans="2:10" ht="18">
      <c r="B855" s="82">
        <v>472</v>
      </c>
      <c r="C855" s="27" t="s">
        <v>513</v>
      </c>
      <c r="E855" s="48" t="s">
        <v>514</v>
      </c>
      <c r="F855" s="8">
        <v>4.4</v>
      </c>
      <c r="G855" s="17" t="s">
        <v>505</v>
      </c>
      <c r="H855" s="58">
        <v>4.93</v>
      </c>
      <c r="I855" s="71"/>
      <c r="J855" s="72"/>
    </row>
    <row r="856" spans="2:10" ht="18">
      <c r="B856" s="82">
        <v>473</v>
      </c>
      <c r="C856" s="27" t="s">
        <v>515</v>
      </c>
      <c r="E856" s="48" t="s">
        <v>514</v>
      </c>
      <c r="F856" s="8">
        <v>3.6</v>
      </c>
      <c r="G856" s="17" t="s">
        <v>505</v>
      </c>
      <c r="H856" s="58">
        <v>4.27</v>
      </c>
      <c r="I856" s="71"/>
      <c r="J856" s="72"/>
    </row>
    <row r="857" spans="2:10" ht="18">
      <c r="B857" s="82">
        <v>474</v>
      </c>
      <c r="C857" s="27" t="s">
        <v>516</v>
      </c>
      <c r="E857" s="48" t="s">
        <v>514</v>
      </c>
      <c r="F857" s="8">
        <v>2.8</v>
      </c>
      <c r="G857" s="17" t="s">
        <v>505</v>
      </c>
      <c r="H857" s="58">
        <v>3.32</v>
      </c>
      <c r="I857" s="71"/>
      <c r="J857" s="72"/>
    </row>
    <row r="858" spans="2:10" ht="18">
      <c r="B858" s="82">
        <v>475</v>
      </c>
      <c r="C858" s="27" t="s">
        <v>517</v>
      </c>
      <c r="E858" s="48" t="s">
        <v>514</v>
      </c>
      <c r="F858" s="8">
        <v>2</v>
      </c>
      <c r="G858" s="17" t="s">
        <v>505</v>
      </c>
      <c r="H858" s="58">
        <v>2.38</v>
      </c>
      <c r="I858" s="71"/>
      <c r="J858" s="72"/>
    </row>
    <row r="859" spans="2:8" ht="15">
      <c r="B859" s="82"/>
      <c r="C859" s="27"/>
      <c r="E859" s="48"/>
      <c r="H859" s="58"/>
    </row>
    <row r="860" spans="2:8" ht="49.5">
      <c r="B860" s="83"/>
      <c r="C860" s="15" t="s">
        <v>570</v>
      </c>
      <c r="E860" s="48"/>
      <c r="H860" s="58"/>
    </row>
    <row r="861" spans="2:10" ht="18">
      <c r="B861" s="82">
        <v>476</v>
      </c>
      <c r="C861" s="27" t="s">
        <v>513</v>
      </c>
      <c r="E861" s="48" t="s">
        <v>514</v>
      </c>
      <c r="F861" s="8">
        <v>5.5</v>
      </c>
      <c r="G861" s="17" t="s">
        <v>505</v>
      </c>
      <c r="H861" s="58">
        <v>6.54</v>
      </c>
      <c r="I861" s="71"/>
      <c r="J861" s="72"/>
    </row>
    <row r="862" spans="2:10" ht="18">
      <c r="B862" s="82">
        <v>477</v>
      </c>
      <c r="C862" s="27" t="s">
        <v>515</v>
      </c>
      <c r="E862" s="48" t="s">
        <v>514</v>
      </c>
      <c r="F862" s="8">
        <v>4.5</v>
      </c>
      <c r="G862" s="17" t="s">
        <v>505</v>
      </c>
      <c r="H862" s="58">
        <v>5.34</v>
      </c>
      <c r="I862" s="71"/>
      <c r="J862" s="72"/>
    </row>
    <row r="863" spans="2:10" ht="18">
      <c r="B863" s="82">
        <v>478</v>
      </c>
      <c r="C863" s="27" t="s">
        <v>516</v>
      </c>
      <c r="E863" s="48" t="s">
        <v>514</v>
      </c>
      <c r="F863" s="8">
        <v>3.5</v>
      </c>
      <c r="G863" s="17" t="s">
        <v>505</v>
      </c>
      <c r="H863" s="58">
        <v>4.16</v>
      </c>
      <c r="I863" s="71"/>
      <c r="J863" s="72"/>
    </row>
    <row r="864" spans="2:10" ht="18">
      <c r="B864" s="82">
        <v>479</v>
      </c>
      <c r="C864" s="27" t="s">
        <v>517</v>
      </c>
      <c r="E864" s="48" t="s">
        <v>514</v>
      </c>
      <c r="F864" s="8">
        <v>2.5</v>
      </c>
      <c r="G864" s="17" t="s">
        <v>505</v>
      </c>
      <c r="H864" s="58">
        <v>2.96</v>
      </c>
      <c r="I864" s="71"/>
      <c r="J864" s="72"/>
    </row>
    <row r="865" spans="2:8" ht="15">
      <c r="B865" s="82"/>
      <c r="C865" s="27"/>
      <c r="E865" s="48"/>
      <c r="H865" s="58"/>
    </row>
    <row r="866" spans="2:8" ht="49.5">
      <c r="B866" s="82"/>
      <c r="C866" s="15" t="s">
        <v>571</v>
      </c>
      <c r="E866" s="48"/>
      <c r="H866" s="58"/>
    </row>
    <row r="867" spans="2:10" ht="18">
      <c r="B867" s="82">
        <v>480</v>
      </c>
      <c r="C867" s="27" t="s">
        <v>513</v>
      </c>
      <c r="E867" s="48" t="s">
        <v>514</v>
      </c>
      <c r="F867" s="8">
        <v>6.6</v>
      </c>
      <c r="G867" s="17" t="s">
        <v>505</v>
      </c>
      <c r="H867" s="58">
        <v>7.83</v>
      </c>
      <c r="I867" s="71"/>
      <c r="J867" s="72"/>
    </row>
    <row r="868" spans="2:10" ht="18">
      <c r="B868" s="82">
        <v>481</v>
      </c>
      <c r="C868" s="27" t="s">
        <v>515</v>
      </c>
      <c r="E868" s="48" t="s">
        <v>514</v>
      </c>
      <c r="F868" s="8">
        <v>5.4</v>
      </c>
      <c r="G868" s="17" t="s">
        <v>505</v>
      </c>
      <c r="H868" s="58">
        <v>6.41</v>
      </c>
      <c r="I868" s="71"/>
      <c r="J868" s="72"/>
    </row>
    <row r="869" spans="2:10" ht="18">
      <c r="B869" s="82">
        <v>482</v>
      </c>
      <c r="C869" s="27" t="s">
        <v>516</v>
      </c>
      <c r="E869" s="48" t="s">
        <v>514</v>
      </c>
      <c r="F869" s="8">
        <v>4.2</v>
      </c>
      <c r="G869" s="17" t="s">
        <v>505</v>
      </c>
      <c r="H869" s="58">
        <v>4.99</v>
      </c>
      <c r="I869" s="71"/>
      <c r="J869" s="72"/>
    </row>
    <row r="870" spans="2:10" ht="18">
      <c r="B870" s="82">
        <v>483</v>
      </c>
      <c r="C870" s="27" t="s">
        <v>517</v>
      </c>
      <c r="E870" s="48" t="s">
        <v>514</v>
      </c>
      <c r="F870" s="8">
        <v>3</v>
      </c>
      <c r="G870" s="17" t="s">
        <v>505</v>
      </c>
      <c r="H870" s="58">
        <v>3.56</v>
      </c>
      <c r="I870" s="71"/>
      <c r="J870" s="72"/>
    </row>
    <row r="871" spans="2:8" ht="15">
      <c r="B871" s="82"/>
      <c r="C871" s="27"/>
      <c r="E871" s="48"/>
      <c r="G871" s="17"/>
      <c r="H871" s="58"/>
    </row>
    <row r="872" spans="2:8" ht="15">
      <c r="B872" s="83"/>
      <c r="C872" s="27"/>
      <c r="E872" s="48"/>
      <c r="H872" s="58"/>
    </row>
    <row r="873" spans="2:8" ht="30.75">
      <c r="B873" s="83"/>
      <c r="C873" s="18" t="s">
        <v>572</v>
      </c>
      <c r="E873" s="49"/>
      <c r="H873" s="58"/>
    </row>
    <row r="874" spans="2:8" ht="15">
      <c r="B874" s="83"/>
      <c r="C874" s="18"/>
      <c r="E874" s="49"/>
      <c r="H874" s="58"/>
    </row>
    <row r="875" spans="2:8" ht="46.5">
      <c r="B875" s="54"/>
      <c r="C875" s="67" t="s">
        <v>600</v>
      </c>
      <c r="E875" s="48"/>
      <c r="H875" s="58"/>
    </row>
    <row r="876" spans="2:10" ht="18">
      <c r="B876" s="82">
        <v>484</v>
      </c>
      <c r="C876" s="27" t="s">
        <v>513</v>
      </c>
      <c r="E876" s="48" t="s">
        <v>514</v>
      </c>
      <c r="F876" s="8">
        <v>22</v>
      </c>
      <c r="G876" s="17" t="s">
        <v>505</v>
      </c>
      <c r="H876" s="58">
        <v>26.93</v>
      </c>
      <c r="I876" s="71"/>
      <c r="J876" s="72"/>
    </row>
    <row r="877" spans="2:10" ht="18">
      <c r="B877" s="82">
        <v>485</v>
      </c>
      <c r="C877" s="27" t="s">
        <v>515</v>
      </c>
      <c r="E877" s="48" t="s">
        <v>514</v>
      </c>
      <c r="F877" s="8">
        <v>21</v>
      </c>
      <c r="G877" s="17" t="s">
        <v>505</v>
      </c>
      <c r="H877" s="58">
        <v>25.71</v>
      </c>
      <c r="I877" s="71"/>
      <c r="J877" s="72"/>
    </row>
    <row r="878" spans="2:10" ht="18">
      <c r="B878" s="82">
        <v>486</v>
      </c>
      <c r="C878" s="27" t="s">
        <v>516</v>
      </c>
      <c r="E878" s="48" t="s">
        <v>514</v>
      </c>
      <c r="F878" s="8">
        <v>20</v>
      </c>
      <c r="G878" s="17" t="s">
        <v>505</v>
      </c>
      <c r="H878" s="58">
        <v>24.48</v>
      </c>
      <c r="I878" s="71"/>
      <c r="J878" s="72"/>
    </row>
    <row r="879" spans="2:10" ht="18">
      <c r="B879" s="82">
        <v>487</v>
      </c>
      <c r="C879" s="27" t="s">
        <v>517</v>
      </c>
      <c r="E879" s="48" t="s">
        <v>514</v>
      </c>
      <c r="F879" s="8">
        <v>19</v>
      </c>
      <c r="G879" s="17" t="s">
        <v>505</v>
      </c>
      <c r="H879" s="58">
        <v>23.26</v>
      </c>
      <c r="I879" s="71"/>
      <c r="J879" s="72"/>
    </row>
    <row r="880" spans="2:8" ht="15">
      <c r="B880" s="54"/>
      <c r="C880" s="27"/>
      <c r="E880" s="48"/>
      <c r="H880" s="58"/>
    </row>
    <row r="881" spans="2:8" ht="46.5">
      <c r="B881" s="54"/>
      <c r="C881" s="67" t="s">
        <v>599</v>
      </c>
      <c r="E881" s="48"/>
      <c r="H881" s="58"/>
    </row>
    <row r="882" spans="2:10" ht="18">
      <c r="B882" s="82">
        <v>488</v>
      </c>
      <c r="C882" s="27" t="s">
        <v>513</v>
      </c>
      <c r="E882" s="48" t="s">
        <v>514</v>
      </c>
      <c r="F882" s="8">
        <v>22</v>
      </c>
      <c r="G882" s="17" t="s">
        <v>505</v>
      </c>
      <c r="H882" s="58">
        <v>24.24</v>
      </c>
      <c r="I882" s="71"/>
      <c r="J882" s="72"/>
    </row>
    <row r="883" spans="2:10" ht="18">
      <c r="B883" s="82">
        <v>489</v>
      </c>
      <c r="C883" s="27" t="s">
        <v>515</v>
      </c>
      <c r="E883" s="48" t="s">
        <v>514</v>
      </c>
      <c r="F883" s="8">
        <v>20</v>
      </c>
      <c r="G883" s="17" t="s">
        <v>505</v>
      </c>
      <c r="H883" s="58">
        <v>22.03</v>
      </c>
      <c r="I883" s="71"/>
      <c r="J883" s="72"/>
    </row>
    <row r="884" spans="2:10" ht="18">
      <c r="B884" s="82">
        <v>490</v>
      </c>
      <c r="C884" s="27" t="s">
        <v>516</v>
      </c>
      <c r="E884" s="48" t="s">
        <v>514</v>
      </c>
      <c r="F884" s="8">
        <v>18</v>
      </c>
      <c r="G884" s="17" t="s">
        <v>505</v>
      </c>
      <c r="H884" s="58">
        <v>19.84</v>
      </c>
      <c r="I884" s="71"/>
      <c r="J884" s="72"/>
    </row>
    <row r="885" spans="2:10" ht="18">
      <c r="B885" s="82">
        <v>491</v>
      </c>
      <c r="C885" s="27" t="s">
        <v>517</v>
      </c>
      <c r="E885" s="48" t="s">
        <v>514</v>
      </c>
      <c r="F885" s="8">
        <v>16</v>
      </c>
      <c r="G885" s="17" t="s">
        <v>505</v>
      </c>
      <c r="H885" s="58">
        <v>17.63</v>
      </c>
      <c r="I885" s="71"/>
      <c r="J885" s="72"/>
    </row>
    <row r="886" spans="2:8" ht="15">
      <c r="B886" s="54"/>
      <c r="C886" s="27"/>
      <c r="E886" s="48"/>
      <c r="H886" s="58"/>
    </row>
    <row r="887" spans="2:8" ht="15">
      <c r="B887" s="54"/>
      <c r="C887" s="27"/>
      <c r="E887" s="48"/>
      <c r="H887" s="58"/>
    </row>
    <row r="888" spans="2:8" ht="46.5">
      <c r="B888" s="54"/>
      <c r="C888" s="27" t="s">
        <v>573</v>
      </c>
      <c r="E888" s="48"/>
      <c r="H888" s="58"/>
    </row>
    <row r="889" spans="2:10" ht="18">
      <c r="B889" s="82">
        <v>492</v>
      </c>
      <c r="C889" s="27" t="s">
        <v>513</v>
      </c>
      <c r="E889" s="48" t="s">
        <v>514</v>
      </c>
      <c r="F889" s="8">
        <v>18</v>
      </c>
      <c r="G889" s="17" t="s">
        <v>505</v>
      </c>
      <c r="H889" s="58">
        <v>22.04</v>
      </c>
      <c r="I889" s="71"/>
      <c r="J889" s="72"/>
    </row>
    <row r="890" spans="2:10" ht="18">
      <c r="B890" s="82">
        <v>493</v>
      </c>
      <c r="C890" s="27" t="s">
        <v>515</v>
      </c>
      <c r="E890" s="48" t="s">
        <v>514</v>
      </c>
      <c r="F890" s="8">
        <v>17</v>
      </c>
      <c r="G890" s="17" t="s">
        <v>505</v>
      </c>
      <c r="H890" s="58">
        <v>20.81</v>
      </c>
      <c r="I890" s="71"/>
      <c r="J890" s="72"/>
    </row>
    <row r="891" spans="2:10" ht="18">
      <c r="B891" s="82">
        <v>494</v>
      </c>
      <c r="C891" s="27" t="s">
        <v>516</v>
      </c>
      <c r="E891" s="48" t="s">
        <v>514</v>
      </c>
      <c r="F891" s="8">
        <v>16</v>
      </c>
      <c r="G891" s="17" t="s">
        <v>505</v>
      </c>
      <c r="H891" s="58">
        <v>19.59</v>
      </c>
      <c r="I891" s="71"/>
      <c r="J891" s="72"/>
    </row>
    <row r="892" spans="2:10" ht="18">
      <c r="B892" s="82">
        <v>495</v>
      </c>
      <c r="C892" s="27" t="s">
        <v>517</v>
      </c>
      <c r="E892" s="48" t="s">
        <v>514</v>
      </c>
      <c r="F892" s="8">
        <v>15</v>
      </c>
      <c r="G892" s="17" t="s">
        <v>505</v>
      </c>
      <c r="H892" s="58">
        <v>18.37</v>
      </c>
      <c r="I892" s="71"/>
      <c r="J892" s="72"/>
    </row>
    <row r="893" spans="2:8" ht="15">
      <c r="B893" s="54"/>
      <c r="C893" s="27"/>
      <c r="E893" s="48"/>
      <c r="H893" s="58"/>
    </row>
    <row r="894" spans="2:8" ht="46.5">
      <c r="B894" s="54"/>
      <c r="C894" s="27" t="s">
        <v>574</v>
      </c>
      <c r="E894" s="48"/>
      <c r="H894" s="58"/>
    </row>
    <row r="895" spans="2:10" ht="18">
      <c r="B895" s="82">
        <v>496</v>
      </c>
      <c r="C895" s="27" t="s">
        <v>513</v>
      </c>
      <c r="E895" s="48" t="s">
        <v>514</v>
      </c>
      <c r="F895" s="8">
        <v>33</v>
      </c>
      <c r="G895" s="17" t="s">
        <v>505</v>
      </c>
      <c r="H895" s="58">
        <v>40.4</v>
      </c>
      <c r="I895" s="71"/>
      <c r="J895" s="72"/>
    </row>
    <row r="896" spans="2:10" ht="18">
      <c r="B896" s="82">
        <v>497</v>
      </c>
      <c r="C896" s="27" t="s">
        <v>515</v>
      </c>
      <c r="E896" s="48" t="s">
        <v>514</v>
      </c>
      <c r="F896" s="8">
        <v>32</v>
      </c>
      <c r="G896" s="17" t="s">
        <v>505</v>
      </c>
      <c r="H896" s="58">
        <v>39.18</v>
      </c>
      <c r="I896" s="71"/>
      <c r="J896" s="72"/>
    </row>
    <row r="897" spans="2:10" ht="18">
      <c r="B897" s="82">
        <v>498</v>
      </c>
      <c r="C897" s="27" t="s">
        <v>516</v>
      </c>
      <c r="E897" s="48" t="s">
        <v>514</v>
      </c>
      <c r="F897" s="8">
        <v>31</v>
      </c>
      <c r="G897" s="17" t="s">
        <v>505</v>
      </c>
      <c r="H897" s="58">
        <v>37.95</v>
      </c>
      <c r="I897" s="71"/>
      <c r="J897" s="72"/>
    </row>
    <row r="898" spans="2:10" ht="18">
      <c r="B898" s="82">
        <v>499</v>
      </c>
      <c r="C898" s="27" t="s">
        <v>517</v>
      </c>
      <c r="E898" s="48" t="s">
        <v>514</v>
      </c>
      <c r="F898" s="8">
        <v>30</v>
      </c>
      <c r="G898" s="17" t="s">
        <v>505</v>
      </c>
      <c r="H898" s="58">
        <v>36.73</v>
      </c>
      <c r="I898" s="71"/>
      <c r="J898" s="72"/>
    </row>
    <row r="899" spans="2:8" ht="15">
      <c r="B899" s="54"/>
      <c r="E899"/>
      <c r="H899" s="58"/>
    </row>
    <row r="900" spans="2:8" ht="15">
      <c r="B900" s="54"/>
      <c r="E900"/>
      <c r="H900" s="58"/>
    </row>
    <row r="901" spans="2:8" ht="15">
      <c r="B901" s="54"/>
      <c r="C901" s="29" t="s">
        <v>575</v>
      </c>
      <c r="E901" s="19"/>
      <c r="H901" s="58"/>
    </row>
    <row r="902" spans="2:8" ht="15">
      <c r="B902" s="54"/>
      <c r="C902" s="29"/>
      <c r="E902" s="19"/>
      <c r="H902" s="58"/>
    </row>
    <row r="903" spans="2:8" ht="61.5">
      <c r="B903" s="54"/>
      <c r="C903" s="27" t="s">
        <v>606</v>
      </c>
      <c r="E903" s="48"/>
      <c r="H903" s="58"/>
    </row>
    <row r="904" spans="2:10" ht="18">
      <c r="B904" s="82">
        <v>500</v>
      </c>
      <c r="C904" s="27" t="s">
        <v>504</v>
      </c>
      <c r="E904" s="50" t="s">
        <v>505</v>
      </c>
      <c r="F904" s="8">
        <v>1.65</v>
      </c>
      <c r="G904" s="17" t="s">
        <v>505</v>
      </c>
      <c r="H904" s="58">
        <v>2.02</v>
      </c>
      <c r="I904" s="71"/>
      <c r="J904" s="72"/>
    </row>
    <row r="905" spans="2:10" ht="18">
      <c r="B905" s="82">
        <v>501</v>
      </c>
      <c r="C905" s="27" t="s">
        <v>506</v>
      </c>
      <c r="E905" s="50" t="s">
        <v>505</v>
      </c>
      <c r="F905" s="8">
        <v>1.35</v>
      </c>
      <c r="G905" s="17" t="s">
        <v>505</v>
      </c>
      <c r="H905" s="58">
        <v>1.66</v>
      </c>
      <c r="I905" s="71"/>
      <c r="J905" s="72"/>
    </row>
    <row r="906" spans="2:10" ht="18">
      <c r="B906" s="82">
        <v>502</v>
      </c>
      <c r="C906" s="27" t="s">
        <v>507</v>
      </c>
      <c r="E906" s="50" t="s">
        <v>505</v>
      </c>
      <c r="F906" s="8">
        <v>1.05</v>
      </c>
      <c r="G906" s="17" t="s">
        <v>505</v>
      </c>
      <c r="H906" s="58">
        <v>1.28</v>
      </c>
      <c r="I906" s="71"/>
      <c r="J906" s="72"/>
    </row>
    <row r="907" spans="2:10" ht="18">
      <c r="B907" s="82">
        <v>503</v>
      </c>
      <c r="C907" s="15" t="s">
        <v>508</v>
      </c>
      <c r="E907" s="50" t="s">
        <v>505</v>
      </c>
      <c r="F907" s="8">
        <v>0.75</v>
      </c>
      <c r="G907" s="17" t="s">
        <v>505</v>
      </c>
      <c r="H907" s="58">
        <v>0.92</v>
      </c>
      <c r="I907" s="71"/>
      <c r="J907" s="72"/>
    </row>
    <row r="908" spans="2:8" ht="15">
      <c r="B908" s="54"/>
      <c r="C908" s="15"/>
      <c r="E908" s="50"/>
      <c r="H908" s="58"/>
    </row>
    <row r="909" spans="2:8" ht="61.5">
      <c r="B909" s="54"/>
      <c r="C909" s="27" t="s">
        <v>607</v>
      </c>
      <c r="E909" s="48"/>
      <c r="H909" s="58"/>
    </row>
    <row r="910" spans="2:10" ht="18">
      <c r="B910" s="82">
        <v>504</v>
      </c>
      <c r="C910" s="27" t="s">
        <v>504</v>
      </c>
      <c r="E910" s="50" t="s">
        <v>505</v>
      </c>
      <c r="F910" s="8">
        <v>2.5</v>
      </c>
      <c r="G910" s="17" t="s">
        <v>505</v>
      </c>
      <c r="H910" s="58">
        <v>3.06</v>
      </c>
      <c r="I910" s="71"/>
      <c r="J910" s="72"/>
    </row>
    <row r="911" spans="2:10" ht="18">
      <c r="B911" s="82">
        <v>505</v>
      </c>
      <c r="C911" s="27" t="s">
        <v>506</v>
      </c>
      <c r="E911" s="50" t="s">
        <v>505</v>
      </c>
      <c r="F911" s="8">
        <v>2</v>
      </c>
      <c r="G911" s="17" t="s">
        <v>505</v>
      </c>
      <c r="H911" s="58">
        <v>2.45</v>
      </c>
      <c r="I911" s="71"/>
      <c r="J911" s="72"/>
    </row>
    <row r="912" spans="2:10" ht="18">
      <c r="B912" s="82">
        <v>506</v>
      </c>
      <c r="C912" s="27" t="s">
        <v>507</v>
      </c>
      <c r="E912" s="50" t="s">
        <v>505</v>
      </c>
      <c r="F912" s="8">
        <v>1.5</v>
      </c>
      <c r="G912" s="17" t="s">
        <v>505</v>
      </c>
      <c r="H912" s="58">
        <v>1.84</v>
      </c>
      <c r="I912" s="71"/>
      <c r="J912" s="72"/>
    </row>
    <row r="913" spans="2:10" ht="18">
      <c r="B913" s="82">
        <v>507</v>
      </c>
      <c r="C913" s="15" t="s">
        <v>508</v>
      </c>
      <c r="E913" s="50" t="s">
        <v>505</v>
      </c>
      <c r="F913" s="8">
        <v>1</v>
      </c>
      <c r="G913" s="17" t="s">
        <v>505</v>
      </c>
      <c r="H913" s="58">
        <v>1.22</v>
      </c>
      <c r="I913" s="71"/>
      <c r="J913" s="72"/>
    </row>
    <row r="914" spans="2:8" ht="15">
      <c r="B914" s="82"/>
      <c r="C914" s="15"/>
      <c r="E914" s="50"/>
      <c r="H914" s="58"/>
    </row>
    <row r="915" spans="2:8" ht="46.5">
      <c r="B915" s="54"/>
      <c r="C915" s="27" t="s">
        <v>608</v>
      </c>
      <c r="E915" s="48"/>
      <c r="H915" s="58"/>
    </row>
    <row r="916" spans="2:10" ht="18">
      <c r="B916" s="82">
        <v>508</v>
      </c>
      <c r="C916" s="27" t="s">
        <v>504</v>
      </c>
      <c r="E916" s="50" t="s">
        <v>505</v>
      </c>
      <c r="F916" s="8">
        <v>33</v>
      </c>
      <c r="G916" s="17" t="s">
        <v>505</v>
      </c>
      <c r="H916" s="58">
        <v>40.4</v>
      </c>
      <c r="I916" s="71"/>
      <c r="J916" s="72"/>
    </row>
    <row r="917" spans="2:10" ht="18">
      <c r="B917" s="82">
        <v>509</v>
      </c>
      <c r="C917" s="27" t="s">
        <v>506</v>
      </c>
      <c r="E917" s="50" t="s">
        <v>505</v>
      </c>
      <c r="F917" s="8">
        <v>28</v>
      </c>
      <c r="G917" s="17" t="s">
        <v>505</v>
      </c>
      <c r="H917" s="58">
        <v>34.28</v>
      </c>
      <c r="I917" s="71"/>
      <c r="J917" s="72"/>
    </row>
    <row r="918" spans="2:10" ht="18">
      <c r="B918" s="82">
        <v>510</v>
      </c>
      <c r="C918" s="27" t="s">
        <v>507</v>
      </c>
      <c r="E918" s="50" t="s">
        <v>505</v>
      </c>
      <c r="F918" s="8">
        <v>23</v>
      </c>
      <c r="G918" s="17" t="s">
        <v>505</v>
      </c>
      <c r="H918" s="58">
        <v>28.16</v>
      </c>
      <c r="I918" s="71"/>
      <c r="J918" s="72"/>
    </row>
    <row r="919" spans="2:10" ht="18">
      <c r="B919" s="82">
        <v>511</v>
      </c>
      <c r="C919" s="15" t="s">
        <v>508</v>
      </c>
      <c r="E919" s="50" t="s">
        <v>505</v>
      </c>
      <c r="F919" s="8">
        <v>18</v>
      </c>
      <c r="G919" s="17" t="s">
        <v>505</v>
      </c>
      <c r="H919" s="58">
        <v>22.04</v>
      </c>
      <c r="I919" s="71"/>
      <c r="J919" s="72"/>
    </row>
    <row r="920" spans="2:8" ht="15">
      <c r="B920" s="82"/>
      <c r="C920" s="15"/>
      <c r="E920" s="50"/>
      <c r="H920" s="58"/>
    </row>
    <row r="921" spans="2:8" ht="30.75">
      <c r="B921" s="54"/>
      <c r="C921" s="29" t="s">
        <v>609</v>
      </c>
      <c r="E921" s="28"/>
      <c r="H921" s="58"/>
    </row>
    <row r="922" spans="2:8" ht="61.5">
      <c r="B922" s="54"/>
      <c r="C922" s="27" t="s">
        <v>610</v>
      </c>
      <c r="E922" s="48"/>
      <c r="H922" s="58"/>
    </row>
    <row r="923" spans="2:10" ht="18">
      <c r="B923" s="82">
        <v>512</v>
      </c>
      <c r="C923" s="27" t="s">
        <v>513</v>
      </c>
      <c r="E923" s="48" t="s">
        <v>514</v>
      </c>
      <c r="F923" s="8">
        <v>2.2</v>
      </c>
      <c r="G923" s="17" t="s">
        <v>505</v>
      </c>
      <c r="H923" s="58">
        <v>2.7</v>
      </c>
      <c r="I923" s="71"/>
      <c r="J923" s="72"/>
    </row>
    <row r="924" spans="2:10" ht="18">
      <c r="B924" s="82">
        <v>513</v>
      </c>
      <c r="C924" s="27" t="s">
        <v>515</v>
      </c>
      <c r="E924" s="48" t="s">
        <v>514</v>
      </c>
      <c r="F924" s="8">
        <v>1.8</v>
      </c>
      <c r="G924" s="17" t="s">
        <v>505</v>
      </c>
      <c r="H924" s="58">
        <v>2.21</v>
      </c>
      <c r="I924" s="71"/>
      <c r="J924" s="72"/>
    </row>
    <row r="925" spans="2:10" ht="18">
      <c r="B925" s="82">
        <v>514</v>
      </c>
      <c r="C925" s="27" t="s">
        <v>516</v>
      </c>
      <c r="E925" s="48" t="s">
        <v>514</v>
      </c>
      <c r="F925" s="8">
        <v>1.4</v>
      </c>
      <c r="G925" s="17" t="s">
        <v>505</v>
      </c>
      <c r="H925" s="58">
        <v>1.72</v>
      </c>
      <c r="I925" s="71"/>
      <c r="J925" s="72"/>
    </row>
    <row r="926" spans="2:10" ht="18">
      <c r="B926" s="82">
        <v>515</v>
      </c>
      <c r="C926" s="27" t="s">
        <v>517</v>
      </c>
      <c r="E926" s="48" t="s">
        <v>514</v>
      </c>
      <c r="F926" s="8">
        <v>1</v>
      </c>
      <c r="G926" s="17" t="s">
        <v>505</v>
      </c>
      <c r="H926" s="58">
        <v>1.22</v>
      </c>
      <c r="I926" s="71"/>
      <c r="J926" s="72"/>
    </row>
    <row r="927" spans="2:8" ht="15">
      <c r="B927" s="54"/>
      <c r="C927" s="27"/>
      <c r="E927" s="48"/>
      <c r="H927" s="58"/>
    </row>
    <row r="928" spans="2:8" ht="46.5">
      <c r="B928" s="54"/>
      <c r="C928" s="27" t="s">
        <v>611</v>
      </c>
      <c r="E928" s="48"/>
      <c r="H928" s="58"/>
    </row>
    <row r="929" spans="2:10" ht="18">
      <c r="B929" s="82">
        <v>516</v>
      </c>
      <c r="C929" s="27" t="s">
        <v>504</v>
      </c>
      <c r="E929" s="50" t="s">
        <v>505</v>
      </c>
      <c r="F929" s="8">
        <v>10</v>
      </c>
      <c r="G929" s="17" t="s">
        <v>505</v>
      </c>
      <c r="H929" s="58">
        <v>12.25</v>
      </c>
      <c r="I929" s="71"/>
      <c r="J929" s="72"/>
    </row>
    <row r="930" spans="2:10" ht="18">
      <c r="B930" s="82">
        <v>517</v>
      </c>
      <c r="C930" s="27" t="s">
        <v>506</v>
      </c>
      <c r="E930" s="50" t="s">
        <v>505</v>
      </c>
      <c r="F930" s="8">
        <v>7</v>
      </c>
      <c r="G930" s="17" t="s">
        <v>505</v>
      </c>
      <c r="H930" s="58">
        <v>8.57</v>
      </c>
      <c r="I930" s="71"/>
      <c r="J930" s="72"/>
    </row>
    <row r="931" spans="2:10" ht="18">
      <c r="B931" s="82">
        <v>518</v>
      </c>
      <c r="C931" s="27" t="s">
        <v>507</v>
      </c>
      <c r="E931" s="50" t="s">
        <v>505</v>
      </c>
      <c r="F931" s="8">
        <v>6</v>
      </c>
      <c r="G931" s="17" t="s">
        <v>505</v>
      </c>
      <c r="H931" s="58">
        <v>7.34</v>
      </c>
      <c r="I931" s="71"/>
      <c r="J931" s="72"/>
    </row>
    <row r="932" spans="2:10" ht="18">
      <c r="B932" s="82">
        <v>519</v>
      </c>
      <c r="C932" s="15" t="s">
        <v>508</v>
      </c>
      <c r="E932" s="50" t="s">
        <v>505</v>
      </c>
      <c r="F932" s="8">
        <v>5</v>
      </c>
      <c r="G932" s="17" t="s">
        <v>505</v>
      </c>
      <c r="H932" s="58">
        <v>6.12</v>
      </c>
      <c r="I932" s="71"/>
      <c r="J932" s="72"/>
    </row>
    <row r="933" spans="2:8" ht="15">
      <c r="B933" s="82"/>
      <c r="C933" s="15"/>
      <c r="E933" s="50"/>
      <c r="H933" s="58"/>
    </row>
    <row r="934" spans="2:8" ht="77.25">
      <c r="B934" s="54"/>
      <c r="C934" s="15" t="s">
        <v>612</v>
      </c>
      <c r="E934" s="50"/>
      <c r="H934" s="58"/>
    </row>
    <row r="935" spans="2:10" ht="18">
      <c r="B935" s="82">
        <v>520</v>
      </c>
      <c r="C935" s="27" t="s">
        <v>504</v>
      </c>
      <c r="E935" s="50" t="s">
        <v>505</v>
      </c>
      <c r="F935" s="8">
        <v>14</v>
      </c>
      <c r="G935" s="17" t="s">
        <v>505</v>
      </c>
      <c r="H935" s="58">
        <v>17.14</v>
      </c>
      <c r="I935" s="71"/>
      <c r="J935" s="72"/>
    </row>
    <row r="936" spans="2:10" ht="18">
      <c r="B936" s="82">
        <v>521</v>
      </c>
      <c r="C936" s="27" t="s">
        <v>506</v>
      </c>
      <c r="E936" s="50" t="s">
        <v>505</v>
      </c>
      <c r="F936" s="8">
        <v>12</v>
      </c>
      <c r="G936" s="17" t="s">
        <v>505</v>
      </c>
      <c r="H936" s="58">
        <v>14.69</v>
      </c>
      <c r="I936" s="71"/>
      <c r="J936" s="72"/>
    </row>
    <row r="937" spans="2:10" ht="18">
      <c r="B937" s="82">
        <v>522</v>
      </c>
      <c r="C937" s="27" t="s">
        <v>507</v>
      </c>
      <c r="E937" s="50" t="s">
        <v>505</v>
      </c>
      <c r="F937" s="8">
        <v>10</v>
      </c>
      <c r="G937" s="17" t="s">
        <v>505</v>
      </c>
      <c r="H937" s="58">
        <v>12.25</v>
      </c>
      <c r="I937" s="71"/>
      <c r="J937" s="72"/>
    </row>
    <row r="938" spans="2:10" ht="18">
      <c r="B938" s="82">
        <v>523</v>
      </c>
      <c r="C938" s="15" t="s">
        <v>508</v>
      </c>
      <c r="E938" s="50" t="s">
        <v>505</v>
      </c>
      <c r="F938" s="8">
        <v>7</v>
      </c>
      <c r="G938" s="17" t="s">
        <v>505</v>
      </c>
      <c r="H938" s="58">
        <v>8.57</v>
      </c>
      <c r="I938" s="71"/>
      <c r="J938" s="72"/>
    </row>
    <row r="939" spans="2:8" ht="15">
      <c r="B939" s="54"/>
      <c r="E939"/>
      <c r="H939" s="58"/>
    </row>
    <row r="940" spans="2:8" ht="93">
      <c r="B940" s="54"/>
      <c r="C940" s="15" t="s">
        <v>613</v>
      </c>
      <c r="E940" s="50"/>
      <c r="H940" s="58"/>
    </row>
    <row r="941" spans="2:10" ht="18">
      <c r="B941" s="82">
        <v>524</v>
      </c>
      <c r="C941" s="27" t="s">
        <v>504</v>
      </c>
      <c r="E941" s="50" t="s">
        <v>505</v>
      </c>
      <c r="F941" s="8">
        <v>60</v>
      </c>
      <c r="G941" s="17" t="s">
        <v>505</v>
      </c>
      <c r="H941" s="58">
        <v>73.46</v>
      </c>
      <c r="I941" s="71"/>
      <c r="J941" s="72"/>
    </row>
    <row r="942" spans="2:10" ht="18">
      <c r="B942" s="82">
        <v>525</v>
      </c>
      <c r="C942" s="27" t="s">
        <v>506</v>
      </c>
      <c r="E942" s="50" t="s">
        <v>505</v>
      </c>
      <c r="F942" s="8">
        <v>54</v>
      </c>
      <c r="G942" s="17" t="s">
        <v>505</v>
      </c>
      <c r="H942" s="58">
        <v>66.11</v>
      </c>
      <c r="I942" s="71"/>
      <c r="J942" s="72"/>
    </row>
    <row r="943" spans="2:10" ht="18">
      <c r="B943" s="82">
        <v>526</v>
      </c>
      <c r="C943" s="27" t="s">
        <v>507</v>
      </c>
      <c r="E943" s="50" t="s">
        <v>505</v>
      </c>
      <c r="F943" s="8">
        <v>48</v>
      </c>
      <c r="G943" s="17" t="s">
        <v>505</v>
      </c>
      <c r="H943" s="58">
        <v>58.77</v>
      </c>
      <c r="I943" s="71"/>
      <c r="J943" s="72"/>
    </row>
    <row r="944" spans="2:10" ht="18">
      <c r="B944" s="82">
        <v>527</v>
      </c>
      <c r="C944" s="15" t="s">
        <v>508</v>
      </c>
      <c r="E944" s="50" t="s">
        <v>505</v>
      </c>
      <c r="F944" s="8">
        <v>42</v>
      </c>
      <c r="G944" s="17" t="s">
        <v>505</v>
      </c>
      <c r="H944" s="58">
        <v>51.43</v>
      </c>
      <c r="I944" s="71"/>
      <c r="J944" s="72"/>
    </row>
    <row r="945" spans="2:8" ht="15">
      <c r="B945" s="82"/>
      <c r="C945" s="15"/>
      <c r="E945" s="50"/>
      <c r="H945" s="58"/>
    </row>
    <row r="946" spans="2:8" ht="77.25">
      <c r="B946" s="54"/>
      <c r="C946" s="15" t="s">
        <v>614</v>
      </c>
      <c r="E946" s="50"/>
      <c r="H946" s="58"/>
    </row>
    <row r="947" spans="2:10" ht="18">
      <c r="B947" s="82">
        <v>528</v>
      </c>
      <c r="C947" s="27" t="s">
        <v>513</v>
      </c>
      <c r="E947" s="48" t="s">
        <v>514</v>
      </c>
      <c r="F947" s="8">
        <v>60</v>
      </c>
      <c r="G947" s="17" t="s">
        <v>505</v>
      </c>
      <c r="H947" s="58">
        <v>77.96</v>
      </c>
      <c r="I947" s="71"/>
      <c r="J947" s="72"/>
    </row>
    <row r="948" spans="2:10" ht="18">
      <c r="B948" s="82">
        <v>529</v>
      </c>
      <c r="C948" s="27" t="s">
        <v>515</v>
      </c>
      <c r="E948" s="48" t="s">
        <v>514</v>
      </c>
      <c r="F948" s="8">
        <v>45</v>
      </c>
      <c r="G948" s="17" t="s">
        <v>505</v>
      </c>
      <c r="H948" s="58">
        <v>58.47</v>
      </c>
      <c r="I948" s="71"/>
      <c r="J948" s="72"/>
    </row>
    <row r="949" spans="2:10" ht="18">
      <c r="B949" s="82">
        <v>530</v>
      </c>
      <c r="C949" s="27" t="s">
        <v>516</v>
      </c>
      <c r="E949" s="48" t="s">
        <v>514</v>
      </c>
      <c r="F949" s="8">
        <v>35</v>
      </c>
      <c r="G949" s="17" t="s">
        <v>505</v>
      </c>
      <c r="H949" s="58">
        <v>45.47</v>
      </c>
      <c r="I949" s="71"/>
      <c r="J949" s="72"/>
    </row>
    <row r="950" spans="2:10" ht="18">
      <c r="B950" s="82">
        <v>531</v>
      </c>
      <c r="C950" s="27" t="s">
        <v>517</v>
      </c>
      <c r="E950" s="48" t="s">
        <v>514</v>
      </c>
      <c r="F950" s="8">
        <v>30</v>
      </c>
      <c r="G950" s="17" t="s">
        <v>505</v>
      </c>
      <c r="H950" s="58">
        <v>38.98</v>
      </c>
      <c r="I950" s="71"/>
      <c r="J950" s="72"/>
    </row>
    <row r="951" spans="2:8" ht="15">
      <c r="B951" s="54"/>
      <c r="C951" s="27"/>
      <c r="E951" s="48"/>
      <c r="H951" s="58"/>
    </row>
    <row r="952" spans="2:8" ht="119.25" customHeight="1">
      <c r="B952" s="54"/>
      <c r="C952" s="15" t="s">
        <v>615</v>
      </c>
      <c r="E952" s="50"/>
      <c r="H952" s="58"/>
    </row>
    <row r="953" spans="2:10" ht="18">
      <c r="B953" s="82">
        <v>532</v>
      </c>
      <c r="C953" s="27" t="s">
        <v>513</v>
      </c>
      <c r="E953" s="48" t="s">
        <v>514</v>
      </c>
      <c r="F953" s="8">
        <v>860</v>
      </c>
      <c r="G953" s="17" t="s">
        <v>505</v>
      </c>
      <c r="H953" s="58">
        <v>1052.9</v>
      </c>
      <c r="I953" s="71"/>
      <c r="J953" s="72"/>
    </row>
    <row r="954" spans="2:10" ht="18">
      <c r="B954" s="82">
        <v>533</v>
      </c>
      <c r="C954" s="27" t="s">
        <v>515</v>
      </c>
      <c r="E954" s="48" t="s">
        <v>514</v>
      </c>
      <c r="F954" s="8">
        <v>840</v>
      </c>
      <c r="G954" s="17" t="s">
        <v>505</v>
      </c>
      <c r="H954" s="58">
        <v>1028.42</v>
      </c>
      <c r="I954" s="71"/>
      <c r="J954" s="72"/>
    </row>
    <row r="955" spans="2:10" ht="18">
      <c r="B955" s="82">
        <v>534</v>
      </c>
      <c r="C955" s="27" t="s">
        <v>516</v>
      </c>
      <c r="E955" s="48" t="s">
        <v>514</v>
      </c>
      <c r="F955" s="8">
        <v>820</v>
      </c>
      <c r="G955" s="17" t="s">
        <v>505</v>
      </c>
      <c r="H955" s="58">
        <v>1003.93</v>
      </c>
      <c r="I955" s="71"/>
      <c r="J955" s="72"/>
    </row>
    <row r="956" spans="2:10" ht="18">
      <c r="B956" s="82">
        <v>535</v>
      </c>
      <c r="C956" s="27" t="s">
        <v>517</v>
      </c>
      <c r="E956" s="48" t="s">
        <v>514</v>
      </c>
      <c r="F956" s="8">
        <v>800</v>
      </c>
      <c r="G956" s="17" t="s">
        <v>505</v>
      </c>
      <c r="H956" s="58">
        <v>979.45</v>
      </c>
      <c r="I956" s="71"/>
      <c r="J956" s="72"/>
    </row>
    <row r="957" spans="2:8" ht="15">
      <c r="B957" s="54"/>
      <c r="C957" s="27"/>
      <c r="E957" s="48"/>
      <c r="H957" s="58"/>
    </row>
    <row r="958" spans="2:8" ht="77.25">
      <c r="B958" s="54"/>
      <c r="C958" s="15" t="s">
        <v>616</v>
      </c>
      <c r="E958" s="50"/>
      <c r="H958" s="58"/>
    </row>
    <row r="959" spans="2:10" ht="18">
      <c r="B959" s="82">
        <v>536</v>
      </c>
      <c r="C959" s="27" t="s">
        <v>504</v>
      </c>
      <c r="E959" s="50" t="s">
        <v>505</v>
      </c>
      <c r="F959" s="8">
        <v>10</v>
      </c>
      <c r="G959" s="17" t="s">
        <v>505</v>
      </c>
      <c r="H959" s="58">
        <v>12.25</v>
      </c>
      <c r="I959" s="71"/>
      <c r="J959" s="72"/>
    </row>
    <row r="960" spans="2:10" ht="18">
      <c r="B960" s="82">
        <v>537</v>
      </c>
      <c r="C960" s="27" t="s">
        <v>506</v>
      </c>
      <c r="E960" s="50" t="s">
        <v>505</v>
      </c>
      <c r="F960" s="8">
        <v>8</v>
      </c>
      <c r="G960" s="17" t="s">
        <v>505</v>
      </c>
      <c r="H960" s="58">
        <v>9.79</v>
      </c>
      <c r="I960" s="71"/>
      <c r="J960" s="72"/>
    </row>
    <row r="961" spans="2:10" ht="18">
      <c r="B961" s="82">
        <v>538</v>
      </c>
      <c r="C961" s="27" t="s">
        <v>507</v>
      </c>
      <c r="E961" s="50" t="s">
        <v>505</v>
      </c>
      <c r="F961" s="8">
        <v>7</v>
      </c>
      <c r="G961" s="17" t="s">
        <v>505</v>
      </c>
      <c r="H961" s="58">
        <v>8.57</v>
      </c>
      <c r="I961" s="71"/>
      <c r="J961" s="72"/>
    </row>
    <row r="962" spans="2:10" ht="18">
      <c r="B962" s="82">
        <v>539</v>
      </c>
      <c r="C962" s="15" t="s">
        <v>508</v>
      </c>
      <c r="E962" s="50" t="s">
        <v>505</v>
      </c>
      <c r="F962" s="8">
        <v>6</v>
      </c>
      <c r="G962" s="17" t="s">
        <v>505</v>
      </c>
      <c r="H962" s="58">
        <v>7.34</v>
      </c>
      <c r="I962" s="71"/>
      <c r="J962" s="72"/>
    </row>
    <row r="963" spans="2:8" ht="15">
      <c r="B963" s="82"/>
      <c r="C963" s="15"/>
      <c r="E963" s="50"/>
      <c r="H963" s="58"/>
    </row>
    <row r="964" spans="2:8" ht="30.75">
      <c r="B964" s="54"/>
      <c r="C964" s="15" t="s">
        <v>617</v>
      </c>
      <c r="E964" s="50"/>
      <c r="H964" s="58"/>
    </row>
    <row r="965" spans="2:10" ht="18">
      <c r="B965" s="82">
        <v>540</v>
      </c>
      <c r="C965" s="27" t="s">
        <v>504</v>
      </c>
      <c r="E965" s="50" t="s">
        <v>505</v>
      </c>
      <c r="F965" s="8">
        <v>12</v>
      </c>
      <c r="G965" s="17" t="s">
        <v>505</v>
      </c>
      <c r="H965" s="58">
        <v>14.69</v>
      </c>
      <c r="I965" s="71"/>
      <c r="J965" s="72"/>
    </row>
    <row r="966" spans="2:10" ht="18">
      <c r="B966" s="82">
        <v>541</v>
      </c>
      <c r="C966" s="27" t="s">
        <v>506</v>
      </c>
      <c r="E966" s="50" t="s">
        <v>505</v>
      </c>
      <c r="F966" s="8">
        <v>10</v>
      </c>
      <c r="G966" s="17" t="s">
        <v>505</v>
      </c>
      <c r="H966" s="58">
        <v>12.25</v>
      </c>
      <c r="I966" s="71"/>
      <c r="J966" s="72"/>
    </row>
    <row r="967" spans="2:10" ht="18">
      <c r="B967" s="82">
        <v>542</v>
      </c>
      <c r="C967" s="27" t="s">
        <v>507</v>
      </c>
      <c r="E967" s="50" t="s">
        <v>505</v>
      </c>
      <c r="F967" s="8">
        <v>8</v>
      </c>
      <c r="G967" s="17" t="s">
        <v>505</v>
      </c>
      <c r="H967" s="58">
        <v>9.79</v>
      </c>
      <c r="I967" s="71"/>
      <c r="J967" s="72"/>
    </row>
    <row r="968" spans="2:10" ht="18">
      <c r="B968" s="82">
        <v>543</v>
      </c>
      <c r="C968" s="15" t="s">
        <v>508</v>
      </c>
      <c r="E968" s="50" t="s">
        <v>505</v>
      </c>
      <c r="F968" s="8">
        <v>6</v>
      </c>
      <c r="G968" s="17" t="s">
        <v>505</v>
      </c>
      <c r="H968" s="58">
        <v>7.34</v>
      </c>
      <c r="I968" s="71"/>
      <c r="J968" s="72"/>
    </row>
    <row r="969" spans="2:8" ht="15">
      <c r="B969" s="82"/>
      <c r="C969" s="15"/>
      <c r="E969" s="50"/>
      <c r="G969" s="17"/>
      <c r="H969" s="58"/>
    </row>
    <row r="970" spans="2:8" ht="15">
      <c r="B970" s="82"/>
      <c r="C970" s="15"/>
      <c r="E970" s="50"/>
      <c r="G970" s="17"/>
      <c r="H970" s="58"/>
    </row>
    <row r="971" spans="2:8" ht="30.75">
      <c r="B971" s="54"/>
      <c r="C971" s="15" t="s">
        <v>660</v>
      </c>
      <c r="E971" s="50"/>
      <c r="H971" s="58"/>
    </row>
    <row r="972" spans="2:10" ht="18">
      <c r="B972" s="82">
        <v>544</v>
      </c>
      <c r="C972" s="27" t="s">
        <v>679</v>
      </c>
      <c r="E972" s="50" t="s">
        <v>661</v>
      </c>
      <c r="F972" s="8">
        <v>12</v>
      </c>
      <c r="G972" s="17" t="s">
        <v>683</v>
      </c>
      <c r="H972" s="58">
        <v>27.54</v>
      </c>
      <c r="I972" s="71"/>
      <c r="J972" s="72"/>
    </row>
    <row r="973" spans="2:10" ht="18">
      <c r="B973" s="82">
        <v>545</v>
      </c>
      <c r="C973" s="27" t="s">
        <v>680</v>
      </c>
      <c r="E973" s="50" t="s">
        <v>661</v>
      </c>
      <c r="F973" s="8">
        <v>10</v>
      </c>
      <c r="G973" s="17" t="s">
        <v>683</v>
      </c>
      <c r="H973" s="58">
        <v>20.66</v>
      </c>
      <c r="I973" s="71"/>
      <c r="J973" s="72"/>
    </row>
    <row r="974" spans="2:10" ht="18">
      <c r="B974" s="82">
        <v>546</v>
      </c>
      <c r="C974" s="27" t="s">
        <v>681</v>
      </c>
      <c r="E974" s="50" t="s">
        <v>661</v>
      </c>
      <c r="F974" s="8">
        <v>8</v>
      </c>
      <c r="G974" s="17" t="s">
        <v>683</v>
      </c>
      <c r="H974" s="58">
        <v>16.52</v>
      </c>
      <c r="I974" s="71"/>
      <c r="J974" s="72"/>
    </row>
    <row r="975" spans="2:10" ht="18">
      <c r="B975" s="82">
        <v>547</v>
      </c>
      <c r="C975" s="15" t="s">
        <v>682</v>
      </c>
      <c r="E975" s="50" t="s">
        <v>661</v>
      </c>
      <c r="F975" s="8">
        <v>6</v>
      </c>
      <c r="G975" s="17" t="s">
        <v>683</v>
      </c>
      <c r="H975" s="58">
        <v>13.77</v>
      </c>
      <c r="I975" s="71"/>
      <c r="J975" s="72"/>
    </row>
    <row r="976" spans="2:25" ht="18" customHeight="1">
      <c r="B976" s="82"/>
      <c r="C976" s="15"/>
      <c r="E976" s="50"/>
      <c r="G976" s="17"/>
      <c r="H976" s="58"/>
      <c r="S976" s="84"/>
      <c r="T976" s="74" t="s">
        <v>670</v>
      </c>
      <c r="U976" s="75"/>
      <c r="V976" s="50"/>
      <c r="W976" s="8"/>
      <c r="X976" s="17"/>
      <c r="Y976" s="58"/>
    </row>
    <row r="977" spans="2:25" ht="15">
      <c r="B977" s="82"/>
      <c r="C977" s="15"/>
      <c r="E977" s="50"/>
      <c r="G977" s="17"/>
      <c r="H977" s="58"/>
      <c r="S977" s="84"/>
      <c r="T977" s="74"/>
      <c r="U977" s="75"/>
      <c r="V977" s="50"/>
      <c r="W977" s="8"/>
      <c r="X977" s="17"/>
      <c r="Y977" s="58"/>
    </row>
    <row r="978" spans="2:25" ht="51.75" customHeight="1">
      <c r="B978" s="54"/>
      <c r="C978" s="15" t="s">
        <v>670</v>
      </c>
      <c r="E978" s="50"/>
      <c r="H978" s="58"/>
      <c r="S978" s="84">
        <v>548</v>
      </c>
      <c r="T978" s="78" t="s">
        <v>671</v>
      </c>
      <c r="U978" s="75"/>
      <c r="V978" s="50"/>
      <c r="W978" s="8"/>
      <c r="X978" s="17" t="s">
        <v>672</v>
      </c>
      <c r="Y978" s="58" t="e">
        <f>+#REF!*1.333</f>
        <v>#REF!</v>
      </c>
    </row>
    <row r="979" spans="2:25" ht="15.75" customHeight="1">
      <c r="B979" s="82">
        <v>548</v>
      </c>
      <c r="C979" s="27" t="s">
        <v>679</v>
      </c>
      <c r="E979" s="50"/>
      <c r="G979" s="90" t="s">
        <v>683</v>
      </c>
      <c r="H979" s="58">
        <f>+H980*1.333</f>
        <v>26.359608449999996</v>
      </c>
      <c r="S979" s="84">
        <v>550</v>
      </c>
      <c r="T979" s="78" t="s">
        <v>673</v>
      </c>
      <c r="U979" s="75"/>
      <c r="V979" s="50"/>
      <c r="W979" s="8"/>
      <c r="X979" s="17" t="s">
        <v>672</v>
      </c>
      <c r="Y979" s="58">
        <f>+H982*1.2</f>
        <v>15.819719999999998</v>
      </c>
    </row>
    <row r="980" spans="2:25" ht="18">
      <c r="B980" s="82">
        <v>549</v>
      </c>
      <c r="C980" s="27" t="s">
        <v>680</v>
      </c>
      <c r="E980" s="50"/>
      <c r="G980" s="90" t="s">
        <v>683</v>
      </c>
      <c r="H980" s="58">
        <f>+H981*1.25</f>
        <v>19.774649999999998</v>
      </c>
      <c r="S980" s="84"/>
      <c r="T980" s="78"/>
      <c r="U980" s="75"/>
      <c r="V980" s="50"/>
      <c r="W980" s="8"/>
      <c r="X980" s="17"/>
      <c r="Y980" s="58"/>
    </row>
    <row r="981" spans="2:25" ht="18">
      <c r="B981" s="82">
        <v>550</v>
      </c>
      <c r="C981" s="88" t="s">
        <v>681</v>
      </c>
      <c r="E981" s="50"/>
      <c r="G981" s="90" t="s">
        <v>683</v>
      </c>
      <c r="H981" s="58">
        <f>+H982*1.2</f>
        <v>15.819719999999998</v>
      </c>
      <c r="S981" s="84"/>
      <c r="T981" s="78"/>
      <c r="U981" s="75"/>
      <c r="V981" s="50"/>
      <c r="W981" s="8"/>
      <c r="X981" s="17"/>
      <c r="Y981" s="58"/>
    </row>
    <row r="982" spans="2:25" ht="18">
      <c r="B982" s="82">
        <v>551</v>
      </c>
      <c r="C982" s="89" t="s">
        <v>684</v>
      </c>
      <c r="E982" s="50"/>
      <c r="G982" s="90" t="s">
        <v>683</v>
      </c>
      <c r="H982" s="58">
        <f>12.95*1.018</f>
        <v>13.1831</v>
      </c>
      <c r="S982" s="84"/>
      <c r="T982" s="78"/>
      <c r="U982" s="75"/>
      <c r="V982" s="50"/>
      <c r="W982" s="8"/>
      <c r="X982" s="17"/>
      <c r="Y982" s="58"/>
    </row>
    <row r="983" spans="2:25" ht="15">
      <c r="B983" s="82"/>
      <c r="C983" s="15"/>
      <c r="E983" s="50"/>
      <c r="G983" s="76"/>
      <c r="H983" s="77"/>
      <c r="S983" s="84"/>
      <c r="T983" s="78"/>
      <c r="U983" s="75"/>
      <c r="V983" s="50"/>
      <c r="W983" s="8"/>
      <c r="X983" s="17"/>
      <c r="Y983" s="58"/>
    </row>
    <row r="984" spans="2:25" ht="15">
      <c r="B984" s="82"/>
      <c r="C984" s="15"/>
      <c r="E984" s="50"/>
      <c r="G984" s="76"/>
      <c r="H984" s="77"/>
      <c r="S984" s="84"/>
      <c r="T984" s="78"/>
      <c r="U984" s="75"/>
      <c r="V984" s="50"/>
      <c r="W984" s="8"/>
      <c r="X984" s="17"/>
      <c r="Y984" s="58"/>
    </row>
    <row r="985" spans="2:25" ht="61.5">
      <c r="B985" s="91"/>
      <c r="C985" s="89" t="s">
        <v>674</v>
      </c>
      <c r="D985" s="92"/>
      <c r="E985" s="93"/>
      <c r="F985" s="94"/>
      <c r="G985" s="90"/>
      <c r="H985" s="95"/>
      <c r="S985" s="84"/>
      <c r="T985" s="78"/>
      <c r="U985" s="75"/>
      <c r="V985" s="50"/>
      <c r="W985" s="8"/>
      <c r="X985" s="17"/>
      <c r="Y985" s="58"/>
    </row>
    <row r="986" spans="2:25" ht="15">
      <c r="B986" s="91"/>
      <c r="C986" s="89"/>
      <c r="D986" s="92"/>
      <c r="E986" s="93"/>
      <c r="F986" s="94"/>
      <c r="G986" s="90"/>
      <c r="H986" s="95"/>
      <c r="S986" s="84"/>
      <c r="T986" s="78"/>
      <c r="U986" s="75"/>
      <c r="V986" s="50"/>
      <c r="W986" s="8"/>
      <c r="X986" s="17"/>
      <c r="Y986" s="58"/>
    </row>
    <row r="987" spans="2:8" ht="18">
      <c r="B987" s="91">
        <v>552</v>
      </c>
      <c r="C987" s="88" t="s">
        <v>679</v>
      </c>
      <c r="D987" s="92"/>
      <c r="E987" s="93"/>
      <c r="F987" s="94"/>
      <c r="G987" s="90" t="s">
        <v>683</v>
      </c>
      <c r="H987" s="95">
        <f>+H988*1.333</f>
        <v>13.18998168</v>
      </c>
    </row>
    <row r="988" spans="2:25" ht="18">
      <c r="B988" s="91">
        <v>553</v>
      </c>
      <c r="C988" s="88" t="s">
        <v>680</v>
      </c>
      <c r="D988" s="92"/>
      <c r="E988" s="93"/>
      <c r="F988" s="94"/>
      <c r="G988" s="90" t="s">
        <v>683</v>
      </c>
      <c r="H988" s="95">
        <f>+H989*1.25</f>
        <v>9.894960000000001</v>
      </c>
      <c r="S988" s="82"/>
      <c r="T988" s="15"/>
      <c r="V988" s="50"/>
      <c r="W988" s="8"/>
      <c r="X988" s="17"/>
      <c r="Y988" s="58"/>
    </row>
    <row r="989" spans="2:8" ht="18">
      <c r="B989" s="91">
        <v>554</v>
      </c>
      <c r="C989" s="88" t="s">
        <v>681</v>
      </c>
      <c r="D989" s="92"/>
      <c r="E989" s="93"/>
      <c r="F989" s="94"/>
      <c r="G989" s="90" t="s">
        <v>683</v>
      </c>
      <c r="H989" s="95">
        <f>+H990*1.2</f>
        <v>7.915968</v>
      </c>
    </row>
    <row r="990" spans="2:8" ht="18">
      <c r="B990" s="91">
        <v>555</v>
      </c>
      <c r="C990" s="88" t="s">
        <v>684</v>
      </c>
      <c r="D990" s="92"/>
      <c r="E990" s="93"/>
      <c r="F990" s="94"/>
      <c r="G990" s="90" t="s">
        <v>683</v>
      </c>
      <c r="H990" s="95">
        <f>6.48*1.018</f>
        <v>6.596640000000001</v>
      </c>
    </row>
    <row r="991" spans="2:8" ht="15">
      <c r="B991" s="82"/>
      <c r="C991" s="15"/>
      <c r="E991" s="50"/>
      <c r="G991" s="17"/>
      <c r="H991" s="58"/>
    </row>
    <row r="992" spans="2:8" ht="15">
      <c r="B992" s="82"/>
      <c r="C992" s="15"/>
      <c r="E992" s="50"/>
      <c r="G992" s="17"/>
      <c r="H992" s="58"/>
    </row>
    <row r="993" spans="2:8" ht="30.75">
      <c r="B993" s="91"/>
      <c r="C993" s="89" t="s">
        <v>678</v>
      </c>
      <c r="D993" s="92"/>
      <c r="E993" s="93"/>
      <c r="F993" s="94"/>
      <c r="G993" s="90"/>
      <c r="H993" s="95"/>
    </row>
    <row r="994" spans="2:8" ht="18">
      <c r="B994" s="91">
        <v>556</v>
      </c>
      <c r="C994" s="88" t="s">
        <v>679</v>
      </c>
      <c r="D994" s="92"/>
      <c r="E994" s="93"/>
      <c r="F994" s="94"/>
      <c r="G994" s="90" t="s">
        <v>683</v>
      </c>
      <c r="H994" s="95">
        <f>+H995*1.333</f>
        <v>41.540978824999996</v>
      </c>
    </row>
    <row r="995" spans="2:8" ht="18">
      <c r="B995" s="91">
        <v>557</v>
      </c>
      <c r="C995" s="88" t="s">
        <v>680</v>
      </c>
      <c r="D995" s="92"/>
      <c r="E995" s="93"/>
      <c r="F995" s="94"/>
      <c r="G995" s="90" t="s">
        <v>683</v>
      </c>
      <c r="H995" s="95">
        <f>+H996*1.25</f>
        <v>31.163524999999996</v>
      </c>
    </row>
    <row r="996" spans="2:8" ht="18">
      <c r="B996" s="91">
        <v>558</v>
      </c>
      <c r="C996" s="88" t="s">
        <v>681</v>
      </c>
      <c r="D996" s="92"/>
      <c r="E996" s="93"/>
      <c r="F996" s="94"/>
      <c r="G996" s="90" t="s">
        <v>683</v>
      </c>
      <c r="H996" s="95">
        <f>24.49*1.018</f>
        <v>24.930819999999997</v>
      </c>
    </row>
    <row r="997" spans="2:8" ht="18">
      <c r="B997" s="91">
        <v>559</v>
      </c>
      <c r="C997" s="88" t="s">
        <v>684</v>
      </c>
      <c r="D997" s="92"/>
      <c r="E997" s="93"/>
      <c r="F997" s="94"/>
      <c r="G997" s="90" t="s">
        <v>683</v>
      </c>
      <c r="H997" s="95">
        <f>+H996/1.2</f>
        <v>20.775683333333333</v>
      </c>
    </row>
    <row r="998" spans="2:8" ht="15">
      <c r="B998" s="82"/>
      <c r="C998" s="15"/>
      <c r="E998" s="50"/>
      <c r="G998" s="17"/>
      <c r="H998" s="58"/>
    </row>
    <row r="999" spans="2:8" ht="36.75" customHeight="1">
      <c r="B999" s="91"/>
      <c r="C999" s="89" t="s">
        <v>675</v>
      </c>
      <c r="D999" s="89"/>
      <c r="E999" s="93"/>
      <c r="F999" s="94"/>
      <c r="G999" s="90"/>
      <c r="H999" s="95"/>
    </row>
    <row r="1000" spans="2:8" ht="18">
      <c r="B1000" s="91">
        <v>560</v>
      </c>
      <c r="C1000" s="88" t="s">
        <v>679</v>
      </c>
      <c r="D1000" s="92"/>
      <c r="E1000" s="93"/>
      <c r="F1000" s="94"/>
      <c r="G1000" s="90" t="s">
        <v>683</v>
      </c>
      <c r="H1000" s="95">
        <f>+H1001*1.333</f>
        <v>3.96920745</v>
      </c>
    </row>
    <row r="1001" spans="2:8" ht="18">
      <c r="B1001" s="91">
        <v>561</v>
      </c>
      <c r="C1001" s="88" t="s">
        <v>680</v>
      </c>
      <c r="D1001" s="92"/>
      <c r="E1001" s="93"/>
      <c r="F1001" s="94"/>
      <c r="G1001" s="90" t="s">
        <v>683</v>
      </c>
      <c r="H1001" s="95">
        <f>+H1002*1.25</f>
        <v>2.97765</v>
      </c>
    </row>
    <row r="1002" spans="2:8" ht="18">
      <c r="B1002" s="91">
        <v>562</v>
      </c>
      <c r="C1002" s="88" t="s">
        <v>681</v>
      </c>
      <c r="D1002" s="92"/>
      <c r="E1002" s="93"/>
      <c r="F1002" s="94"/>
      <c r="G1002" s="90" t="s">
        <v>683</v>
      </c>
      <c r="H1002" s="95">
        <f>+H1003*1.2</f>
        <v>2.38212</v>
      </c>
    </row>
    <row r="1003" spans="2:8" ht="18">
      <c r="B1003" s="91">
        <v>563</v>
      </c>
      <c r="C1003" s="88" t="s">
        <v>684</v>
      </c>
      <c r="D1003" s="92"/>
      <c r="E1003" s="93"/>
      <c r="F1003" s="94"/>
      <c r="G1003" s="90" t="s">
        <v>683</v>
      </c>
      <c r="H1003" s="95">
        <f>1.95*1.018</f>
        <v>1.9851</v>
      </c>
    </row>
    <row r="1004" spans="2:8" ht="15">
      <c r="B1004" s="82"/>
      <c r="C1004" s="15"/>
      <c r="E1004" s="50"/>
      <c r="G1004" s="17"/>
      <c r="H1004" s="58"/>
    </row>
    <row r="1005" spans="2:8" ht="15">
      <c r="B1005" s="82"/>
      <c r="C1005" s="15"/>
      <c r="E1005" s="50"/>
      <c r="G1005" s="17"/>
      <c r="H1005" s="58"/>
    </row>
    <row r="1006" spans="2:8" ht="15">
      <c r="B1006" s="82"/>
      <c r="C1006" s="15"/>
      <c r="E1006" s="50"/>
      <c r="G1006" s="17"/>
      <c r="H1006" s="58"/>
    </row>
    <row r="1007" spans="2:8" ht="15">
      <c r="B1007" s="82"/>
      <c r="C1007" s="15"/>
      <c r="E1007" s="50"/>
      <c r="G1007" s="17"/>
      <c r="H1007" s="58"/>
    </row>
    <row r="1008" spans="2:8" ht="15">
      <c r="B1008" s="65"/>
      <c r="C1008" s="96" t="s">
        <v>676</v>
      </c>
      <c r="H1008" s="58"/>
    </row>
    <row r="1009" spans="2:8" ht="15">
      <c r="B1009" s="65"/>
      <c r="H1009" s="58"/>
    </row>
    <row r="1010" spans="2:10" ht="18">
      <c r="B1010" s="116" t="s">
        <v>662</v>
      </c>
      <c r="C1010" s="116"/>
      <c r="D1010" s="116"/>
      <c r="E1010" s="116"/>
      <c r="F1010" s="107"/>
      <c r="G1010" s="107"/>
      <c r="H1010" s="107"/>
      <c r="I1010" s="107"/>
      <c r="J1010" s="107"/>
    </row>
    <row r="1011" spans="3:8" ht="15">
      <c r="C1011" s="45"/>
      <c r="D1011" s="44"/>
      <c r="E1011" s="25"/>
      <c r="H1011" s="58"/>
    </row>
    <row r="1012" spans="2:8" ht="31.5" customHeight="1">
      <c r="B1012" s="49" t="s">
        <v>43</v>
      </c>
      <c r="C1012" s="117" t="s">
        <v>44</v>
      </c>
      <c r="D1012" s="117"/>
      <c r="E1012" s="17" t="s">
        <v>502</v>
      </c>
      <c r="H1012" s="58"/>
    </row>
    <row r="1013" spans="2:8" ht="15.75" customHeight="1">
      <c r="B1013" s="49"/>
      <c r="C1013" s="122" t="s">
        <v>663</v>
      </c>
      <c r="D1013" s="122"/>
      <c r="E1013" s="46"/>
      <c r="H1013" s="58"/>
    </row>
    <row r="1014" spans="2:8" ht="15.75" customHeight="1">
      <c r="B1014" s="49"/>
      <c r="C1014" s="62"/>
      <c r="D1014" s="62"/>
      <c r="E1014" s="46"/>
      <c r="H1014" s="58"/>
    </row>
    <row r="1015" spans="2:8" ht="42" customHeight="1">
      <c r="B1015" s="49"/>
      <c r="C1015" s="121" t="s">
        <v>601</v>
      </c>
      <c r="D1015" s="117"/>
      <c r="E1015" s="17"/>
      <c r="H1015" s="58"/>
    </row>
    <row r="1016" spans="2:10" ht="18" customHeight="1">
      <c r="B1016" s="82">
        <v>600</v>
      </c>
      <c r="C1016" s="27" t="s">
        <v>504</v>
      </c>
      <c r="D1016" s="27"/>
      <c r="E1016" s="17" t="s">
        <v>505</v>
      </c>
      <c r="F1016" s="8">
        <v>1.1</v>
      </c>
      <c r="G1016" s="17" t="s">
        <v>505</v>
      </c>
      <c r="H1016" s="58">
        <v>1.35</v>
      </c>
      <c r="I1016" s="71"/>
      <c r="J1016" s="72"/>
    </row>
    <row r="1017" spans="2:10" ht="18" customHeight="1">
      <c r="B1017" s="82">
        <v>601</v>
      </c>
      <c r="C1017" s="27" t="s">
        <v>506</v>
      </c>
      <c r="D1017" s="27"/>
      <c r="E1017" s="17" t="s">
        <v>505</v>
      </c>
      <c r="F1017" s="8">
        <v>0.9</v>
      </c>
      <c r="G1017" s="17" t="s">
        <v>505</v>
      </c>
      <c r="H1017" s="58">
        <v>1.1</v>
      </c>
      <c r="I1017" s="71"/>
      <c r="J1017" s="72"/>
    </row>
    <row r="1018" spans="2:10" ht="18" customHeight="1">
      <c r="B1018" s="82">
        <v>602</v>
      </c>
      <c r="C1018" s="27" t="s">
        <v>507</v>
      </c>
      <c r="D1018" s="27"/>
      <c r="E1018" s="17" t="s">
        <v>505</v>
      </c>
      <c r="F1018" s="8">
        <v>0.7</v>
      </c>
      <c r="G1018" s="17" t="s">
        <v>505</v>
      </c>
      <c r="H1018" s="58">
        <v>0.86</v>
      </c>
      <c r="I1018" s="71"/>
      <c r="J1018" s="72"/>
    </row>
    <row r="1019" spans="2:10" ht="18" customHeight="1">
      <c r="B1019" s="82">
        <v>603</v>
      </c>
      <c r="C1019" s="27" t="s">
        <v>508</v>
      </c>
      <c r="D1019" s="27"/>
      <c r="E1019" s="17" t="s">
        <v>505</v>
      </c>
      <c r="F1019" s="8">
        <v>0.5</v>
      </c>
      <c r="G1019" s="17" t="s">
        <v>505</v>
      </c>
      <c r="H1019" s="58">
        <v>0.62</v>
      </c>
      <c r="I1019" s="71"/>
      <c r="J1019" s="72"/>
    </row>
    <row r="1020" spans="2:8" ht="18" customHeight="1">
      <c r="B1020" s="82"/>
      <c r="C1020" s="63"/>
      <c r="D1020" s="63"/>
      <c r="E1020" s="17"/>
      <c r="H1020" s="58"/>
    </row>
    <row r="1021" spans="2:8" ht="15.75" customHeight="1">
      <c r="B1021" s="82"/>
      <c r="C1021" s="122" t="s">
        <v>664</v>
      </c>
      <c r="D1021" s="122"/>
      <c r="E1021" s="46"/>
      <c r="H1021" s="58"/>
    </row>
    <row r="1022" spans="2:8" ht="15.75" customHeight="1">
      <c r="B1022" s="82"/>
      <c r="C1022" s="62"/>
      <c r="D1022" s="62"/>
      <c r="E1022" s="46"/>
      <c r="H1022" s="58"/>
    </row>
    <row r="1023" spans="2:8" ht="44.25" customHeight="1">
      <c r="B1023" s="82"/>
      <c r="C1023" s="121" t="s">
        <v>602</v>
      </c>
      <c r="D1023" s="117"/>
      <c r="E1023" s="17"/>
      <c r="H1023" s="58"/>
    </row>
    <row r="1024" spans="2:10" ht="18" customHeight="1">
      <c r="B1024" s="82">
        <v>604</v>
      </c>
      <c r="C1024" s="27" t="s">
        <v>504</v>
      </c>
      <c r="D1024" s="27"/>
      <c r="E1024" s="17" t="s">
        <v>505</v>
      </c>
      <c r="F1024" s="8">
        <v>1.1</v>
      </c>
      <c r="G1024" s="17" t="s">
        <v>505</v>
      </c>
      <c r="H1024" s="58">
        <v>1.78</v>
      </c>
      <c r="I1024" s="71"/>
      <c r="J1024" s="72"/>
    </row>
    <row r="1025" spans="2:10" ht="18" customHeight="1">
      <c r="B1025" s="82">
        <v>605</v>
      </c>
      <c r="C1025" s="27" t="s">
        <v>506</v>
      </c>
      <c r="D1025" s="27"/>
      <c r="E1025" s="17" t="s">
        <v>505</v>
      </c>
      <c r="F1025" s="8">
        <v>0.9</v>
      </c>
      <c r="G1025" s="17" t="s">
        <v>505</v>
      </c>
      <c r="H1025" s="58">
        <v>1.46</v>
      </c>
      <c r="I1025" s="71"/>
      <c r="J1025" s="72"/>
    </row>
    <row r="1026" spans="2:10" ht="18" customHeight="1">
      <c r="B1026" s="82">
        <v>606</v>
      </c>
      <c r="C1026" s="27" t="s">
        <v>507</v>
      </c>
      <c r="D1026" s="27"/>
      <c r="E1026" s="17" t="s">
        <v>505</v>
      </c>
      <c r="F1026" s="8">
        <v>0.7</v>
      </c>
      <c r="G1026" s="17" t="s">
        <v>505</v>
      </c>
      <c r="H1026" s="58">
        <v>1.14</v>
      </c>
      <c r="I1026" s="71"/>
      <c r="J1026" s="72"/>
    </row>
    <row r="1027" spans="2:10" ht="18" customHeight="1">
      <c r="B1027" s="82">
        <v>607</v>
      </c>
      <c r="C1027" s="27" t="s">
        <v>508</v>
      </c>
      <c r="D1027" s="27"/>
      <c r="E1027" s="17" t="s">
        <v>505</v>
      </c>
      <c r="F1027" s="8">
        <v>0.5</v>
      </c>
      <c r="G1027" s="17" t="s">
        <v>505</v>
      </c>
      <c r="H1027" s="58">
        <v>0.82</v>
      </c>
      <c r="I1027" s="71"/>
      <c r="J1027" s="72"/>
    </row>
    <row r="1028" spans="2:8" ht="15">
      <c r="B1028" s="65"/>
      <c r="H1028" s="58"/>
    </row>
    <row r="1029" spans="2:8" ht="51.75" customHeight="1">
      <c r="B1029" s="82"/>
      <c r="C1029" s="121" t="s">
        <v>595</v>
      </c>
      <c r="D1029" s="117"/>
      <c r="E1029" s="50"/>
      <c r="H1029" s="58"/>
    </row>
    <row r="1030" spans="2:10" ht="18">
      <c r="B1030" s="82">
        <v>608</v>
      </c>
      <c r="C1030" s="27" t="s">
        <v>504</v>
      </c>
      <c r="E1030" s="50" t="s">
        <v>505</v>
      </c>
      <c r="F1030" s="8">
        <v>1.1</v>
      </c>
      <c r="G1030" s="17" t="s">
        <v>505</v>
      </c>
      <c r="H1030" s="58">
        <v>2.02</v>
      </c>
      <c r="I1030" s="71"/>
      <c r="J1030" s="72"/>
    </row>
    <row r="1031" spans="2:10" ht="18">
      <c r="B1031" s="82">
        <v>609</v>
      </c>
      <c r="C1031" s="27" t="s">
        <v>506</v>
      </c>
      <c r="E1031" s="50" t="s">
        <v>505</v>
      </c>
      <c r="F1031" s="8">
        <v>0.9</v>
      </c>
      <c r="G1031" s="17" t="s">
        <v>505</v>
      </c>
      <c r="H1031" s="58">
        <v>1.66</v>
      </c>
      <c r="I1031" s="71"/>
      <c r="J1031" s="72"/>
    </row>
    <row r="1032" spans="2:10" ht="18">
      <c r="B1032" s="82">
        <v>610</v>
      </c>
      <c r="C1032" s="27" t="s">
        <v>507</v>
      </c>
      <c r="E1032" s="50" t="s">
        <v>505</v>
      </c>
      <c r="F1032" s="8">
        <v>0.7</v>
      </c>
      <c r="G1032" s="17" t="s">
        <v>505</v>
      </c>
      <c r="H1032" s="58">
        <v>1.29</v>
      </c>
      <c r="I1032" s="71"/>
      <c r="J1032" s="72"/>
    </row>
    <row r="1033" spans="2:10" ht="18">
      <c r="B1033" s="82">
        <v>611</v>
      </c>
      <c r="C1033" s="15" t="s">
        <v>508</v>
      </c>
      <c r="E1033" s="50" t="s">
        <v>505</v>
      </c>
      <c r="F1033" s="8">
        <v>0.5</v>
      </c>
      <c r="G1033" s="17" t="s">
        <v>505</v>
      </c>
      <c r="H1033" s="58">
        <v>0.92</v>
      </c>
      <c r="I1033" s="71"/>
      <c r="J1033" s="72"/>
    </row>
    <row r="1034" spans="2:8" ht="15">
      <c r="B1034" s="82"/>
      <c r="C1034" s="15"/>
      <c r="E1034" s="50"/>
      <c r="H1034" s="58"/>
    </row>
    <row r="1035" spans="2:8" ht="46.5">
      <c r="B1035" s="82"/>
      <c r="C1035" s="15" t="s">
        <v>510</v>
      </c>
      <c r="E1035" s="50"/>
      <c r="H1035" s="58"/>
    </row>
    <row r="1036" spans="2:10" ht="18">
      <c r="B1036" s="82">
        <v>612</v>
      </c>
      <c r="C1036" s="27" t="s">
        <v>504</v>
      </c>
      <c r="E1036" s="50" t="s">
        <v>505</v>
      </c>
      <c r="F1036" s="8">
        <v>1.1</v>
      </c>
      <c r="G1036" s="17" t="s">
        <v>505</v>
      </c>
      <c r="H1036" s="58">
        <v>4.04</v>
      </c>
      <c r="I1036" s="71"/>
      <c r="J1036" s="72"/>
    </row>
    <row r="1037" spans="2:10" ht="18">
      <c r="B1037" s="82">
        <v>613</v>
      </c>
      <c r="C1037" s="27" t="s">
        <v>506</v>
      </c>
      <c r="E1037" s="50" t="s">
        <v>505</v>
      </c>
      <c r="F1037" s="8">
        <v>0.9</v>
      </c>
      <c r="G1037" s="17" t="s">
        <v>505</v>
      </c>
      <c r="H1037" s="58">
        <v>3.31</v>
      </c>
      <c r="I1037" s="71"/>
      <c r="J1037" s="72"/>
    </row>
    <row r="1038" spans="2:10" ht="18">
      <c r="B1038" s="82">
        <v>614</v>
      </c>
      <c r="C1038" s="27" t="s">
        <v>507</v>
      </c>
      <c r="E1038" s="50" t="s">
        <v>505</v>
      </c>
      <c r="F1038" s="8">
        <v>0.7</v>
      </c>
      <c r="G1038" s="17" t="s">
        <v>505</v>
      </c>
      <c r="H1038" s="58">
        <v>2.58</v>
      </c>
      <c r="I1038" s="71"/>
      <c r="J1038" s="72"/>
    </row>
    <row r="1039" spans="2:10" ht="18">
      <c r="B1039" s="82">
        <v>615</v>
      </c>
      <c r="C1039" s="15" t="s">
        <v>508</v>
      </c>
      <c r="E1039" s="50" t="s">
        <v>505</v>
      </c>
      <c r="F1039" s="8">
        <v>0.5</v>
      </c>
      <c r="G1039" s="17" t="s">
        <v>505</v>
      </c>
      <c r="H1039" s="58">
        <v>1.85</v>
      </c>
      <c r="I1039" s="71"/>
      <c r="J1039" s="72"/>
    </row>
    <row r="1040" spans="2:8" ht="15">
      <c r="B1040" s="65"/>
      <c r="E1040"/>
      <c r="H1040" s="58"/>
    </row>
    <row r="1041" spans="2:8" ht="15">
      <c r="B1041" s="82"/>
      <c r="C1041" s="15"/>
      <c r="E1041" s="50"/>
      <c r="H1041" s="58"/>
    </row>
    <row r="1042" spans="2:8" ht="46.5">
      <c r="B1042" s="82"/>
      <c r="C1042" s="18" t="s">
        <v>650</v>
      </c>
      <c r="E1042" s="49"/>
      <c r="H1042" s="58"/>
    </row>
    <row r="1043" spans="2:8" ht="15">
      <c r="B1043" s="82"/>
      <c r="C1043" s="18"/>
      <c r="E1043" s="49"/>
      <c r="H1043" s="58"/>
    </row>
    <row r="1044" spans="2:8" ht="60.75" customHeight="1">
      <c r="B1044" s="82"/>
      <c r="C1044" s="27" t="s">
        <v>512</v>
      </c>
      <c r="E1044" s="48"/>
      <c r="H1044" s="58"/>
    </row>
    <row r="1045" spans="2:10" ht="18">
      <c r="B1045" s="82">
        <v>616</v>
      </c>
      <c r="C1045" s="27" t="s">
        <v>513</v>
      </c>
      <c r="E1045" s="50" t="s">
        <v>618</v>
      </c>
      <c r="F1045" s="8">
        <v>0.5</v>
      </c>
      <c r="G1045" s="17" t="s">
        <v>505</v>
      </c>
      <c r="H1045" s="58">
        <v>0.62</v>
      </c>
      <c r="I1045" s="71"/>
      <c r="J1045" s="72"/>
    </row>
    <row r="1046" spans="2:10" ht="18">
      <c r="B1046" s="82">
        <v>617</v>
      </c>
      <c r="C1046" s="27" t="s">
        <v>515</v>
      </c>
      <c r="E1046" s="50" t="s">
        <v>618</v>
      </c>
      <c r="F1046" s="8">
        <v>0.4</v>
      </c>
      <c r="G1046" s="17" t="s">
        <v>505</v>
      </c>
      <c r="H1046" s="58">
        <v>0.49</v>
      </c>
      <c r="I1046" s="71"/>
      <c r="J1046" s="72"/>
    </row>
    <row r="1047" spans="2:10" ht="18">
      <c r="B1047" s="82">
        <v>618</v>
      </c>
      <c r="C1047" s="27" t="s">
        <v>516</v>
      </c>
      <c r="E1047" s="50" t="s">
        <v>618</v>
      </c>
      <c r="F1047" s="8">
        <v>0.3</v>
      </c>
      <c r="G1047" s="17" t="s">
        <v>505</v>
      </c>
      <c r="H1047" s="58">
        <v>0.37</v>
      </c>
      <c r="I1047" s="71"/>
      <c r="J1047" s="72"/>
    </row>
    <row r="1048" spans="2:10" ht="18">
      <c r="B1048" s="82">
        <v>619</v>
      </c>
      <c r="C1048" s="27" t="s">
        <v>517</v>
      </c>
      <c r="E1048" s="50" t="s">
        <v>618</v>
      </c>
      <c r="F1048" s="8">
        <v>0.2</v>
      </c>
      <c r="G1048" s="17" t="s">
        <v>505</v>
      </c>
      <c r="H1048" s="58">
        <v>0.24</v>
      </c>
      <c r="I1048" s="71"/>
      <c r="J1048" s="72"/>
    </row>
    <row r="1049" spans="2:8" ht="15">
      <c r="B1049" s="82"/>
      <c r="C1049" s="27"/>
      <c r="E1049" s="50"/>
      <c r="H1049" s="58"/>
    </row>
    <row r="1050" spans="2:8" ht="46.5">
      <c r="B1050" s="82"/>
      <c r="C1050" s="29" t="s">
        <v>651</v>
      </c>
      <c r="E1050" s="50"/>
      <c r="H1050" s="58"/>
    </row>
    <row r="1051" spans="2:8" ht="15">
      <c r="B1051" s="82"/>
      <c r="C1051" s="27"/>
      <c r="E1051" s="50"/>
      <c r="H1051" s="58"/>
    </row>
    <row r="1052" spans="2:8" ht="61.5">
      <c r="B1052" s="82"/>
      <c r="C1052" s="27" t="s">
        <v>619</v>
      </c>
      <c r="E1052" s="48"/>
      <c r="H1052" s="58"/>
    </row>
    <row r="1053" spans="2:10" ht="18">
      <c r="B1053" s="82">
        <v>620</v>
      </c>
      <c r="C1053" s="27" t="s">
        <v>504</v>
      </c>
      <c r="E1053" s="50" t="s">
        <v>505</v>
      </c>
      <c r="F1053" s="8">
        <v>1.1</v>
      </c>
      <c r="G1053" s="17" t="s">
        <v>505</v>
      </c>
      <c r="H1053" s="58">
        <v>1.35</v>
      </c>
      <c r="I1053" s="71"/>
      <c r="J1053" s="72"/>
    </row>
    <row r="1054" spans="2:10" ht="18">
      <c r="B1054" s="82">
        <v>621</v>
      </c>
      <c r="C1054" s="27" t="s">
        <v>506</v>
      </c>
      <c r="E1054" s="50" t="s">
        <v>505</v>
      </c>
      <c r="F1054" s="8">
        <v>0.9</v>
      </c>
      <c r="G1054" s="17" t="s">
        <v>505</v>
      </c>
      <c r="H1054" s="58">
        <v>1.1</v>
      </c>
      <c r="I1054" s="71"/>
      <c r="J1054" s="72"/>
    </row>
    <row r="1055" spans="2:10" ht="18">
      <c r="B1055" s="82">
        <v>622</v>
      </c>
      <c r="C1055" s="27" t="s">
        <v>507</v>
      </c>
      <c r="E1055" s="50" t="s">
        <v>505</v>
      </c>
      <c r="F1055" s="8">
        <v>0.7</v>
      </c>
      <c r="G1055" s="17" t="s">
        <v>505</v>
      </c>
      <c r="H1055" s="58">
        <v>0.86</v>
      </c>
      <c r="I1055" s="71"/>
      <c r="J1055" s="72"/>
    </row>
    <row r="1056" spans="2:10" ht="18">
      <c r="B1056" s="82">
        <v>623</v>
      </c>
      <c r="C1056" s="15" t="s">
        <v>508</v>
      </c>
      <c r="E1056" s="50" t="s">
        <v>505</v>
      </c>
      <c r="F1056" s="8">
        <v>0.5</v>
      </c>
      <c r="G1056" s="17" t="s">
        <v>505</v>
      </c>
      <c r="H1056" s="58">
        <v>0.62</v>
      </c>
      <c r="I1056" s="71"/>
      <c r="J1056" s="72"/>
    </row>
    <row r="1057" spans="2:8" ht="15">
      <c r="B1057" s="82"/>
      <c r="C1057" s="15"/>
      <c r="E1057" s="50"/>
      <c r="H1057" s="58"/>
    </row>
    <row r="1058" spans="2:8" ht="77.25">
      <c r="B1058" s="82"/>
      <c r="C1058" s="27" t="s">
        <v>519</v>
      </c>
      <c r="E1058" s="48"/>
      <c r="H1058" s="58"/>
    </row>
    <row r="1059" spans="2:10" ht="18">
      <c r="B1059" s="82">
        <v>624</v>
      </c>
      <c r="C1059" s="27" t="s">
        <v>504</v>
      </c>
      <c r="E1059" s="50" t="s">
        <v>505</v>
      </c>
      <c r="F1059" s="8">
        <v>3.3</v>
      </c>
      <c r="G1059" s="17" t="s">
        <v>505</v>
      </c>
      <c r="H1059" s="58">
        <v>4.04</v>
      </c>
      <c r="I1059" s="71"/>
      <c r="J1059" s="72"/>
    </row>
    <row r="1060" spans="2:10" ht="18">
      <c r="B1060" s="82">
        <v>625</v>
      </c>
      <c r="C1060" s="27" t="s">
        <v>506</v>
      </c>
      <c r="E1060" s="50" t="s">
        <v>505</v>
      </c>
      <c r="F1060" s="8">
        <v>2.7</v>
      </c>
      <c r="G1060" s="17" t="s">
        <v>505</v>
      </c>
      <c r="H1060" s="58">
        <v>3.3</v>
      </c>
      <c r="I1060" s="71"/>
      <c r="J1060" s="72"/>
    </row>
    <row r="1061" spans="2:10" ht="18">
      <c r="B1061" s="82">
        <v>626</v>
      </c>
      <c r="C1061" s="27" t="s">
        <v>507</v>
      </c>
      <c r="E1061" s="50" t="s">
        <v>505</v>
      </c>
      <c r="F1061" s="8">
        <v>2.1</v>
      </c>
      <c r="G1061" s="17" t="s">
        <v>505</v>
      </c>
      <c r="H1061" s="58">
        <v>2.57</v>
      </c>
      <c r="I1061" s="71"/>
      <c r="J1061" s="72"/>
    </row>
    <row r="1062" spans="2:10" ht="18">
      <c r="B1062" s="82">
        <v>627</v>
      </c>
      <c r="C1062" s="15" t="s">
        <v>508</v>
      </c>
      <c r="E1062" s="50" t="s">
        <v>505</v>
      </c>
      <c r="F1062" s="8">
        <v>1.5</v>
      </c>
      <c r="G1062" s="17" t="s">
        <v>505</v>
      </c>
      <c r="H1062" s="58">
        <v>1.84</v>
      </c>
      <c r="I1062" s="71"/>
      <c r="J1062" s="72"/>
    </row>
    <row r="1063" spans="2:8" ht="15">
      <c r="B1063" s="82"/>
      <c r="C1063" s="15"/>
      <c r="E1063" s="50"/>
      <c r="H1063" s="58"/>
    </row>
    <row r="1064" spans="2:8" ht="63" customHeight="1">
      <c r="B1064" s="82"/>
      <c r="C1064" s="27" t="s">
        <v>520</v>
      </c>
      <c r="E1064" s="48"/>
      <c r="H1064" s="58"/>
    </row>
    <row r="1065" spans="2:10" ht="18">
      <c r="B1065" s="82">
        <v>628</v>
      </c>
      <c r="C1065" s="27" t="s">
        <v>504</v>
      </c>
      <c r="E1065" s="50" t="s">
        <v>505</v>
      </c>
      <c r="F1065" s="8">
        <v>5</v>
      </c>
      <c r="G1065" s="17" t="s">
        <v>505</v>
      </c>
      <c r="H1065" s="58">
        <v>6.12</v>
      </c>
      <c r="I1065" s="71"/>
      <c r="J1065" s="72"/>
    </row>
    <row r="1066" spans="2:10" ht="18">
      <c r="B1066" s="82">
        <v>629</v>
      </c>
      <c r="C1066" s="27" t="s">
        <v>506</v>
      </c>
      <c r="E1066" s="50" t="s">
        <v>505</v>
      </c>
      <c r="F1066" s="8">
        <v>4</v>
      </c>
      <c r="G1066" s="17" t="s">
        <v>505</v>
      </c>
      <c r="H1066" s="58">
        <v>4.89</v>
      </c>
      <c r="I1066" s="71"/>
      <c r="J1066" s="72"/>
    </row>
    <row r="1067" spans="2:10" ht="18">
      <c r="B1067" s="82">
        <v>630</v>
      </c>
      <c r="C1067" s="27" t="s">
        <v>507</v>
      </c>
      <c r="E1067" s="50" t="s">
        <v>505</v>
      </c>
      <c r="F1067" s="8">
        <v>3</v>
      </c>
      <c r="G1067" s="17" t="s">
        <v>505</v>
      </c>
      <c r="H1067" s="58">
        <v>3.67</v>
      </c>
      <c r="I1067" s="71"/>
      <c r="J1067" s="72"/>
    </row>
    <row r="1068" spans="2:10" ht="18">
      <c r="B1068" s="82">
        <v>631</v>
      </c>
      <c r="C1068" s="15" t="s">
        <v>508</v>
      </c>
      <c r="E1068" s="50" t="s">
        <v>505</v>
      </c>
      <c r="F1068" s="8">
        <v>2</v>
      </c>
      <c r="G1068" s="17" t="s">
        <v>505</v>
      </c>
      <c r="H1068" s="58">
        <v>2.45</v>
      </c>
      <c r="I1068" s="71"/>
      <c r="J1068" s="72"/>
    </row>
    <row r="1069" spans="2:8" ht="15">
      <c r="B1069" s="65"/>
      <c r="E1069"/>
      <c r="H1069" s="58"/>
    </row>
    <row r="1070" spans="2:8" ht="30.75">
      <c r="B1070" s="82"/>
      <c r="C1070" s="18" t="s">
        <v>665</v>
      </c>
      <c r="E1070" s="49"/>
      <c r="H1070" s="58"/>
    </row>
    <row r="1071" spans="2:8" ht="81" customHeight="1">
      <c r="B1071" s="82"/>
      <c r="C1071" s="66" t="s">
        <v>603</v>
      </c>
      <c r="E1071" s="50"/>
      <c r="H1071" s="58"/>
    </row>
    <row r="1072" spans="2:10" ht="18">
      <c r="B1072" s="82">
        <v>632</v>
      </c>
      <c r="C1072" s="27" t="s">
        <v>504</v>
      </c>
      <c r="E1072" s="50" t="s">
        <v>505</v>
      </c>
      <c r="F1072" s="8">
        <v>1.1</v>
      </c>
      <c r="G1072" s="17" t="s">
        <v>505</v>
      </c>
      <c r="H1072" s="58">
        <v>1.35</v>
      </c>
      <c r="I1072" s="71"/>
      <c r="J1072" s="72"/>
    </row>
    <row r="1073" spans="2:10" ht="18">
      <c r="B1073" s="82">
        <v>633</v>
      </c>
      <c r="C1073" s="27" t="s">
        <v>506</v>
      </c>
      <c r="E1073" s="50" t="s">
        <v>505</v>
      </c>
      <c r="F1073" s="8">
        <v>0.9</v>
      </c>
      <c r="G1073" s="17" t="s">
        <v>505</v>
      </c>
      <c r="H1073" s="58">
        <v>1.1</v>
      </c>
      <c r="I1073" s="71"/>
      <c r="J1073" s="72"/>
    </row>
    <row r="1074" spans="2:10" ht="18">
      <c r="B1074" s="82">
        <v>634</v>
      </c>
      <c r="C1074" s="27" t="s">
        <v>507</v>
      </c>
      <c r="E1074" s="50" t="s">
        <v>505</v>
      </c>
      <c r="F1074" s="8">
        <v>0.7</v>
      </c>
      <c r="G1074" s="17" t="s">
        <v>505</v>
      </c>
      <c r="H1074" s="58">
        <v>0.86</v>
      </c>
      <c r="I1074" s="71"/>
      <c r="J1074" s="72"/>
    </row>
    <row r="1075" spans="2:10" ht="18">
      <c r="B1075" s="82">
        <v>635</v>
      </c>
      <c r="C1075" s="15" t="s">
        <v>508</v>
      </c>
      <c r="E1075" s="50" t="s">
        <v>505</v>
      </c>
      <c r="F1075" s="8">
        <v>0.5</v>
      </c>
      <c r="G1075" s="17" t="s">
        <v>505</v>
      </c>
      <c r="H1075" s="58">
        <v>0.62</v>
      </c>
      <c r="I1075" s="71"/>
      <c r="J1075" s="72"/>
    </row>
    <row r="1076" spans="2:8" ht="15">
      <c r="B1076" s="82"/>
      <c r="C1076" s="15"/>
      <c r="E1076" s="50"/>
      <c r="H1076" s="58"/>
    </row>
    <row r="1077" spans="2:8" ht="30.75">
      <c r="B1077" s="91"/>
      <c r="C1077" s="97" t="s">
        <v>653</v>
      </c>
      <c r="D1077" s="92"/>
      <c r="E1077" s="91"/>
      <c r="F1077" s="94"/>
      <c r="G1077" s="98"/>
      <c r="H1077" s="95"/>
    </row>
    <row r="1078" spans="2:8" ht="15">
      <c r="B1078" s="91"/>
      <c r="C1078" s="97"/>
      <c r="D1078" s="92"/>
      <c r="E1078" s="91"/>
      <c r="F1078" s="94"/>
      <c r="G1078" s="98"/>
      <c r="H1078" s="95"/>
    </row>
    <row r="1079" spans="2:8" ht="46.5">
      <c r="B1079" s="91"/>
      <c r="C1079" s="89" t="s">
        <v>669</v>
      </c>
      <c r="D1079" s="92"/>
      <c r="E1079" s="91"/>
      <c r="F1079" s="94"/>
      <c r="G1079" s="98"/>
      <c r="H1079" s="95"/>
    </row>
    <row r="1080" spans="2:8" ht="15">
      <c r="B1080" s="91">
        <v>636</v>
      </c>
      <c r="C1080" s="88" t="s">
        <v>658</v>
      </c>
      <c r="D1080" s="92"/>
      <c r="E1080" s="91"/>
      <c r="F1080" s="94"/>
      <c r="G1080" s="98" t="s">
        <v>654</v>
      </c>
      <c r="H1080" s="95">
        <f>+H1081*1.333</f>
        <v>12.721818749999999</v>
      </c>
    </row>
    <row r="1081" spans="2:8" ht="15">
      <c r="B1081" s="91">
        <v>637</v>
      </c>
      <c r="C1081" s="88" t="s">
        <v>657</v>
      </c>
      <c r="D1081" s="92"/>
      <c r="E1081" s="91"/>
      <c r="F1081" s="94"/>
      <c r="G1081" s="98" t="s">
        <v>659</v>
      </c>
      <c r="H1081" s="95">
        <f>+H1082*1.25</f>
        <v>9.54375</v>
      </c>
    </row>
    <row r="1082" spans="2:8" ht="15">
      <c r="B1082" s="91">
        <v>638</v>
      </c>
      <c r="C1082" s="88" t="s">
        <v>656</v>
      </c>
      <c r="D1082" s="92"/>
      <c r="E1082" s="91"/>
      <c r="F1082" s="94"/>
      <c r="G1082" s="98" t="s">
        <v>659</v>
      </c>
      <c r="H1082" s="95">
        <f>+H1083*1.2</f>
        <v>7.635</v>
      </c>
    </row>
    <row r="1083" spans="2:8" ht="15">
      <c r="B1083" s="91">
        <v>639</v>
      </c>
      <c r="C1083" s="88" t="s">
        <v>655</v>
      </c>
      <c r="D1083" s="92"/>
      <c r="E1083" s="91"/>
      <c r="F1083" s="94"/>
      <c r="G1083" s="98" t="s">
        <v>659</v>
      </c>
      <c r="H1083" s="95">
        <f>6.25*1.018</f>
        <v>6.3625</v>
      </c>
    </row>
    <row r="1084" spans="2:8" ht="15">
      <c r="B1084" s="82"/>
      <c r="C1084" s="18"/>
      <c r="E1084" s="49"/>
      <c r="H1084" s="58"/>
    </row>
    <row r="1085" spans="2:8" ht="49.5">
      <c r="B1085" s="82"/>
      <c r="C1085" s="15" t="s">
        <v>620</v>
      </c>
      <c r="E1085" s="50"/>
      <c r="H1085" s="58"/>
    </row>
    <row r="1086" spans="2:10" ht="18">
      <c r="B1086" s="82">
        <v>640</v>
      </c>
      <c r="C1086" s="27" t="s">
        <v>513</v>
      </c>
      <c r="E1086" s="50" t="s">
        <v>618</v>
      </c>
      <c r="F1086" s="8">
        <v>1.1</v>
      </c>
      <c r="G1086" s="17" t="s">
        <v>505</v>
      </c>
      <c r="H1086" s="58">
        <v>1.35</v>
      </c>
      <c r="I1086" s="71"/>
      <c r="J1086" s="72"/>
    </row>
    <row r="1087" spans="2:10" ht="18">
      <c r="B1087" s="82">
        <v>641</v>
      </c>
      <c r="C1087" s="27" t="s">
        <v>515</v>
      </c>
      <c r="E1087" s="50" t="s">
        <v>618</v>
      </c>
      <c r="F1087" s="8">
        <v>0.9</v>
      </c>
      <c r="G1087" s="17" t="s">
        <v>505</v>
      </c>
      <c r="H1087" s="58">
        <v>1.1</v>
      </c>
      <c r="I1087" s="71"/>
      <c r="J1087" s="72"/>
    </row>
    <row r="1088" spans="2:10" ht="18">
      <c r="B1088" s="82">
        <v>642</v>
      </c>
      <c r="C1088" s="27" t="s">
        <v>516</v>
      </c>
      <c r="E1088" s="50" t="s">
        <v>618</v>
      </c>
      <c r="F1088" s="8">
        <v>0.7</v>
      </c>
      <c r="G1088" s="17" t="s">
        <v>505</v>
      </c>
      <c r="H1088" s="58">
        <v>0.86</v>
      </c>
      <c r="I1088" s="71"/>
      <c r="J1088" s="72"/>
    </row>
    <row r="1089" spans="2:10" ht="18">
      <c r="B1089" s="82">
        <v>643</v>
      </c>
      <c r="C1089" s="27" t="s">
        <v>517</v>
      </c>
      <c r="E1089" s="50" t="s">
        <v>618</v>
      </c>
      <c r="F1089" s="8">
        <v>0.5</v>
      </c>
      <c r="G1089" s="17" t="s">
        <v>505</v>
      </c>
      <c r="H1089" s="58">
        <v>0.62</v>
      </c>
      <c r="I1089" s="71"/>
      <c r="J1089" s="72"/>
    </row>
    <row r="1090" spans="2:8" ht="15">
      <c r="B1090" s="82"/>
      <c r="C1090" s="27"/>
      <c r="E1090" s="50"/>
      <c r="H1090" s="58"/>
    </row>
    <row r="1091" spans="2:8" ht="49.5">
      <c r="B1091" s="82"/>
      <c r="C1091" s="15" t="s">
        <v>621</v>
      </c>
      <c r="E1091" s="50"/>
      <c r="H1091" s="58"/>
    </row>
    <row r="1092" spans="2:10" ht="18">
      <c r="B1092" s="82">
        <v>644</v>
      </c>
      <c r="C1092" s="27" t="s">
        <v>513</v>
      </c>
      <c r="E1092" s="50" t="s">
        <v>618</v>
      </c>
      <c r="F1092" s="8">
        <v>2.2</v>
      </c>
      <c r="G1092" s="17" t="s">
        <v>505</v>
      </c>
      <c r="H1092" s="58">
        <v>2.7</v>
      </c>
      <c r="I1092" s="71"/>
      <c r="J1092" s="72"/>
    </row>
    <row r="1093" spans="2:10" ht="18">
      <c r="B1093" s="82">
        <v>645</v>
      </c>
      <c r="C1093" s="27" t="s">
        <v>515</v>
      </c>
      <c r="E1093" s="50" t="s">
        <v>618</v>
      </c>
      <c r="F1093" s="8">
        <v>1.8</v>
      </c>
      <c r="G1093" s="17" t="s">
        <v>505</v>
      </c>
      <c r="H1093" s="58">
        <v>2.21</v>
      </c>
      <c r="I1093" s="71"/>
      <c r="J1093" s="72"/>
    </row>
    <row r="1094" spans="2:10" ht="18">
      <c r="B1094" s="82">
        <v>646</v>
      </c>
      <c r="C1094" s="27" t="s">
        <v>516</v>
      </c>
      <c r="E1094" s="50" t="s">
        <v>618</v>
      </c>
      <c r="F1094" s="8">
        <v>1.4</v>
      </c>
      <c r="G1094" s="17" t="s">
        <v>505</v>
      </c>
      <c r="H1094" s="58">
        <v>1.72</v>
      </c>
      <c r="I1094" s="71"/>
      <c r="J1094" s="72"/>
    </row>
    <row r="1095" spans="2:10" ht="18">
      <c r="B1095" s="82">
        <v>647</v>
      </c>
      <c r="C1095" s="27" t="s">
        <v>517</v>
      </c>
      <c r="E1095" s="50" t="s">
        <v>618</v>
      </c>
      <c r="F1095" s="8">
        <v>1</v>
      </c>
      <c r="G1095" s="17" t="s">
        <v>505</v>
      </c>
      <c r="H1095" s="58">
        <v>1.22</v>
      </c>
      <c r="I1095" s="71"/>
      <c r="J1095" s="72"/>
    </row>
    <row r="1096" spans="2:8" ht="15">
      <c r="B1096" s="84"/>
      <c r="C1096" s="27"/>
      <c r="E1096" s="50"/>
      <c r="H1096" s="58"/>
    </row>
    <row r="1097" spans="2:8" ht="52.5" customHeight="1">
      <c r="B1097" s="84"/>
      <c r="C1097" s="15" t="s">
        <v>622</v>
      </c>
      <c r="E1097" s="50"/>
      <c r="H1097" s="58"/>
    </row>
    <row r="1098" spans="2:10" ht="18">
      <c r="B1098" s="82">
        <v>648</v>
      </c>
      <c r="C1098" s="27" t="s">
        <v>513</v>
      </c>
      <c r="E1098" s="50" t="s">
        <v>618</v>
      </c>
      <c r="F1098" s="8">
        <v>3.3</v>
      </c>
      <c r="G1098" s="17" t="s">
        <v>505</v>
      </c>
      <c r="H1098" s="58">
        <v>4.04</v>
      </c>
      <c r="I1098" s="71"/>
      <c r="J1098" s="72"/>
    </row>
    <row r="1099" spans="2:10" ht="18">
      <c r="B1099" s="82">
        <v>649</v>
      </c>
      <c r="C1099" s="27" t="s">
        <v>515</v>
      </c>
      <c r="E1099" s="50" t="s">
        <v>618</v>
      </c>
      <c r="F1099" s="8">
        <v>2.7</v>
      </c>
      <c r="G1099" s="17" t="s">
        <v>505</v>
      </c>
      <c r="H1099" s="58">
        <v>3.3</v>
      </c>
      <c r="I1099" s="71"/>
      <c r="J1099" s="72"/>
    </row>
    <row r="1100" spans="2:10" ht="18">
      <c r="B1100" s="82">
        <v>650</v>
      </c>
      <c r="C1100" s="27" t="s">
        <v>516</v>
      </c>
      <c r="E1100" s="50" t="s">
        <v>618</v>
      </c>
      <c r="F1100" s="8">
        <v>2.1</v>
      </c>
      <c r="G1100" s="17" t="s">
        <v>505</v>
      </c>
      <c r="H1100" s="58">
        <v>2.57</v>
      </c>
      <c r="I1100" s="71"/>
      <c r="J1100" s="72"/>
    </row>
    <row r="1101" spans="2:10" ht="18">
      <c r="B1101" s="82">
        <v>651</v>
      </c>
      <c r="C1101" s="27" t="s">
        <v>517</v>
      </c>
      <c r="E1101" s="50" t="s">
        <v>618</v>
      </c>
      <c r="F1101" s="8">
        <v>1.5</v>
      </c>
      <c r="G1101" s="17" t="s">
        <v>505</v>
      </c>
      <c r="H1101" s="58">
        <v>1.84</v>
      </c>
      <c r="I1101" s="71"/>
      <c r="J1101" s="72"/>
    </row>
    <row r="1102" spans="2:8" ht="15">
      <c r="B1102" s="73"/>
      <c r="E1102"/>
      <c r="H1102" s="58"/>
    </row>
    <row r="1103" spans="2:8" ht="57.75" customHeight="1">
      <c r="B1103" s="84"/>
      <c r="C1103" s="15" t="s">
        <v>623</v>
      </c>
      <c r="E1103" s="50"/>
      <c r="H1103" s="58"/>
    </row>
    <row r="1104" spans="2:10" ht="18">
      <c r="B1104" s="82">
        <v>652</v>
      </c>
      <c r="C1104" s="27" t="s">
        <v>513</v>
      </c>
      <c r="E1104" s="50" t="s">
        <v>618</v>
      </c>
      <c r="F1104" s="8">
        <v>4.4</v>
      </c>
      <c r="G1104" s="17" t="s">
        <v>505</v>
      </c>
      <c r="H1104" s="58">
        <v>4.66</v>
      </c>
      <c r="I1104" s="71"/>
      <c r="J1104" s="72"/>
    </row>
    <row r="1105" spans="2:10" ht="18">
      <c r="B1105" s="82">
        <v>653</v>
      </c>
      <c r="C1105" s="27" t="s">
        <v>515</v>
      </c>
      <c r="E1105" s="50" t="s">
        <v>618</v>
      </c>
      <c r="F1105" s="8">
        <v>3.6</v>
      </c>
      <c r="G1105" s="17" t="s">
        <v>505</v>
      </c>
      <c r="H1105" s="58">
        <v>4.4</v>
      </c>
      <c r="I1105" s="71"/>
      <c r="J1105" s="72"/>
    </row>
    <row r="1106" spans="2:10" ht="18">
      <c r="B1106" s="82">
        <v>654</v>
      </c>
      <c r="C1106" s="27" t="s">
        <v>516</v>
      </c>
      <c r="E1106" s="50" t="s">
        <v>618</v>
      </c>
      <c r="F1106" s="8">
        <v>2.8</v>
      </c>
      <c r="G1106" s="17" t="s">
        <v>505</v>
      </c>
      <c r="H1106" s="58">
        <v>3.43</v>
      </c>
      <c r="I1106" s="71"/>
      <c r="J1106" s="72"/>
    </row>
    <row r="1107" spans="2:10" ht="18">
      <c r="B1107" s="82">
        <v>655</v>
      </c>
      <c r="C1107" s="27" t="s">
        <v>517</v>
      </c>
      <c r="E1107" s="50" t="s">
        <v>618</v>
      </c>
      <c r="F1107" s="8">
        <v>2</v>
      </c>
      <c r="G1107" s="17" t="s">
        <v>505</v>
      </c>
      <c r="H1107" s="58">
        <v>2.45</v>
      </c>
      <c r="I1107" s="71"/>
      <c r="J1107" s="72"/>
    </row>
    <row r="1108" spans="2:8" ht="15">
      <c r="B1108" s="82"/>
      <c r="C1108" s="27"/>
      <c r="E1108" s="50"/>
      <c r="H1108" s="58"/>
    </row>
    <row r="1109" spans="2:8" ht="49.5">
      <c r="B1109" s="82"/>
      <c r="C1109" s="15" t="s">
        <v>624</v>
      </c>
      <c r="E1109" s="50"/>
      <c r="H1109" s="58"/>
    </row>
    <row r="1110" spans="2:10" ht="18">
      <c r="B1110" s="82">
        <v>656</v>
      </c>
      <c r="C1110" s="27" t="s">
        <v>513</v>
      </c>
      <c r="E1110" s="50" t="s">
        <v>618</v>
      </c>
      <c r="F1110" s="8">
        <v>5.5</v>
      </c>
      <c r="G1110" s="17" t="s">
        <v>505</v>
      </c>
      <c r="H1110" s="58">
        <v>6.74</v>
      </c>
      <c r="I1110" s="71"/>
      <c r="J1110" s="72"/>
    </row>
    <row r="1111" spans="2:10" ht="18">
      <c r="B1111" s="82">
        <v>657</v>
      </c>
      <c r="C1111" s="27" t="s">
        <v>515</v>
      </c>
      <c r="E1111" s="50" t="s">
        <v>618</v>
      </c>
      <c r="F1111" s="8">
        <v>4.5</v>
      </c>
      <c r="G1111" s="17" t="s">
        <v>505</v>
      </c>
      <c r="H1111" s="58">
        <v>5.51</v>
      </c>
      <c r="I1111" s="71"/>
      <c r="J1111" s="72"/>
    </row>
    <row r="1112" spans="2:10" ht="18">
      <c r="B1112" s="82">
        <v>658</v>
      </c>
      <c r="C1112" s="27" t="s">
        <v>516</v>
      </c>
      <c r="E1112" s="50" t="s">
        <v>618</v>
      </c>
      <c r="F1112" s="8">
        <v>3.5</v>
      </c>
      <c r="G1112" s="17" t="s">
        <v>505</v>
      </c>
      <c r="H1112" s="58">
        <v>4.29</v>
      </c>
      <c r="I1112" s="71"/>
      <c r="J1112" s="72"/>
    </row>
    <row r="1113" spans="2:10" ht="18">
      <c r="B1113" s="82">
        <v>659</v>
      </c>
      <c r="C1113" s="27" t="s">
        <v>517</v>
      </c>
      <c r="E1113" s="50" t="s">
        <v>618</v>
      </c>
      <c r="F1113" s="8">
        <v>2.5</v>
      </c>
      <c r="G1113" s="17" t="s">
        <v>505</v>
      </c>
      <c r="H1113" s="58">
        <v>3.06</v>
      </c>
      <c r="I1113" s="71"/>
      <c r="J1113" s="72"/>
    </row>
    <row r="1114" spans="2:8" ht="15">
      <c r="B1114" s="82"/>
      <c r="C1114" s="27"/>
      <c r="E1114" s="50"/>
      <c r="H1114" s="58"/>
    </row>
    <row r="1115" spans="2:8" ht="49.5">
      <c r="B1115" s="82"/>
      <c r="C1115" s="15" t="s">
        <v>625</v>
      </c>
      <c r="E1115" s="50"/>
      <c r="H1115" s="58"/>
    </row>
    <row r="1116" spans="2:10" ht="18">
      <c r="B1116" s="82">
        <v>660</v>
      </c>
      <c r="C1116" s="27" t="s">
        <v>513</v>
      </c>
      <c r="E1116" s="50" t="s">
        <v>618</v>
      </c>
      <c r="F1116" s="8">
        <v>6.6</v>
      </c>
      <c r="G1116" s="17" t="s">
        <v>505</v>
      </c>
      <c r="H1116" s="58">
        <v>8.08</v>
      </c>
      <c r="I1116" s="71"/>
      <c r="J1116" s="72"/>
    </row>
    <row r="1117" spans="2:10" ht="18">
      <c r="B1117" s="82">
        <v>661</v>
      </c>
      <c r="C1117" s="27" t="s">
        <v>515</v>
      </c>
      <c r="E1117" s="50" t="s">
        <v>618</v>
      </c>
      <c r="F1117" s="8">
        <v>5.4</v>
      </c>
      <c r="G1117" s="17" t="s">
        <v>505</v>
      </c>
      <c r="H1117" s="58">
        <v>6.61</v>
      </c>
      <c r="I1117" s="71"/>
      <c r="J1117" s="72"/>
    </row>
    <row r="1118" spans="2:10" ht="18">
      <c r="B1118" s="82">
        <v>662</v>
      </c>
      <c r="C1118" s="27" t="s">
        <v>516</v>
      </c>
      <c r="E1118" s="50" t="s">
        <v>618</v>
      </c>
      <c r="F1118" s="8">
        <v>4.2</v>
      </c>
      <c r="G1118" s="17" t="s">
        <v>505</v>
      </c>
      <c r="H1118" s="58">
        <v>5.15</v>
      </c>
      <c r="I1118" s="71"/>
      <c r="J1118" s="72"/>
    </row>
    <row r="1119" spans="2:10" ht="18">
      <c r="B1119" s="82">
        <v>663</v>
      </c>
      <c r="C1119" s="27" t="s">
        <v>517</v>
      </c>
      <c r="E1119" s="50" t="s">
        <v>618</v>
      </c>
      <c r="F1119" s="8">
        <v>3</v>
      </c>
      <c r="G1119" s="17" t="s">
        <v>505</v>
      </c>
      <c r="H1119" s="58">
        <v>3.67</v>
      </c>
      <c r="I1119" s="71"/>
      <c r="J1119" s="72"/>
    </row>
    <row r="1120" spans="2:8" ht="15">
      <c r="B1120" s="84"/>
      <c r="C1120" s="27"/>
      <c r="E1120" s="50"/>
      <c r="H1120" s="58"/>
    </row>
    <row r="1121" spans="2:8" ht="30.75">
      <c r="B1121" s="84"/>
      <c r="C1121" s="18" t="s">
        <v>652</v>
      </c>
      <c r="E1121" s="49"/>
      <c r="H1121" s="58"/>
    </row>
    <row r="1122" spans="2:8" ht="15">
      <c r="B1122" s="84"/>
      <c r="C1122" s="18"/>
      <c r="E1122" s="49"/>
      <c r="H1122" s="58"/>
    </row>
    <row r="1123" spans="2:8" ht="49.5">
      <c r="B1123" s="84"/>
      <c r="C1123" s="15" t="s">
        <v>626</v>
      </c>
      <c r="E1123" s="50"/>
      <c r="H1123" s="58"/>
    </row>
    <row r="1124" spans="2:10" ht="18">
      <c r="B1124" s="82">
        <v>664</v>
      </c>
      <c r="C1124" s="27" t="s">
        <v>513</v>
      </c>
      <c r="E1124" s="50" t="s">
        <v>618</v>
      </c>
      <c r="F1124" s="8">
        <v>1.1</v>
      </c>
      <c r="G1124" s="17" t="s">
        <v>505</v>
      </c>
      <c r="H1124" s="58">
        <v>1.31</v>
      </c>
      <c r="I1124" s="71"/>
      <c r="J1124" s="72"/>
    </row>
    <row r="1125" spans="2:10" ht="18">
      <c r="B1125" s="82">
        <v>665</v>
      </c>
      <c r="C1125" s="27" t="s">
        <v>515</v>
      </c>
      <c r="E1125" s="50" t="s">
        <v>618</v>
      </c>
      <c r="F1125" s="8">
        <v>0.9</v>
      </c>
      <c r="G1125" s="17" t="s">
        <v>505</v>
      </c>
      <c r="H1125" s="58">
        <v>1.07</v>
      </c>
      <c r="I1125" s="71"/>
      <c r="J1125" s="72"/>
    </row>
    <row r="1126" spans="2:10" ht="18">
      <c r="B1126" s="82">
        <v>666</v>
      </c>
      <c r="C1126" s="27" t="s">
        <v>516</v>
      </c>
      <c r="E1126" s="50" t="s">
        <v>618</v>
      </c>
      <c r="F1126" s="8">
        <v>0.7</v>
      </c>
      <c r="G1126" s="17" t="s">
        <v>505</v>
      </c>
      <c r="H1126" s="58">
        <v>0.83</v>
      </c>
      <c r="I1126" s="71"/>
      <c r="J1126" s="72"/>
    </row>
    <row r="1127" spans="2:10" ht="18">
      <c r="B1127" s="82">
        <v>667</v>
      </c>
      <c r="C1127" s="27" t="s">
        <v>517</v>
      </c>
      <c r="E1127" s="50" t="s">
        <v>618</v>
      </c>
      <c r="F1127" s="8">
        <v>0.5</v>
      </c>
      <c r="G1127" s="17" t="s">
        <v>505</v>
      </c>
      <c r="H1127" s="58">
        <v>0.6</v>
      </c>
      <c r="I1127" s="71"/>
      <c r="J1127" s="72"/>
    </row>
    <row r="1128" spans="2:8" ht="15">
      <c r="B1128" s="82"/>
      <c r="C1128" s="27"/>
      <c r="E1128" s="50"/>
      <c r="H1128" s="58"/>
    </row>
    <row r="1129" spans="2:8" ht="49.5">
      <c r="B1129" s="82"/>
      <c r="C1129" s="15" t="s">
        <v>627</v>
      </c>
      <c r="E1129" s="50"/>
      <c r="H1129" s="58"/>
    </row>
    <row r="1130" spans="2:10" ht="18">
      <c r="B1130" s="82">
        <v>668</v>
      </c>
      <c r="C1130" s="27" t="s">
        <v>513</v>
      </c>
      <c r="E1130" s="50" t="s">
        <v>618</v>
      </c>
      <c r="F1130" s="8">
        <v>2.2</v>
      </c>
      <c r="G1130" s="17" t="s">
        <v>505</v>
      </c>
      <c r="H1130" s="58">
        <v>2.61</v>
      </c>
      <c r="I1130" s="71"/>
      <c r="J1130" s="72"/>
    </row>
    <row r="1131" spans="2:10" ht="18">
      <c r="B1131" s="82">
        <v>669</v>
      </c>
      <c r="C1131" s="27" t="s">
        <v>515</v>
      </c>
      <c r="E1131" s="50" t="s">
        <v>618</v>
      </c>
      <c r="F1131" s="8">
        <v>1.8</v>
      </c>
      <c r="G1131" s="17" t="s">
        <v>505</v>
      </c>
      <c r="H1131" s="58">
        <v>2.14</v>
      </c>
      <c r="I1131" s="71"/>
      <c r="J1131" s="72"/>
    </row>
    <row r="1132" spans="2:10" ht="18">
      <c r="B1132" s="82">
        <v>670</v>
      </c>
      <c r="C1132" s="27" t="s">
        <v>516</v>
      </c>
      <c r="E1132" s="50" t="s">
        <v>618</v>
      </c>
      <c r="F1132" s="8">
        <v>1.4</v>
      </c>
      <c r="G1132" s="17" t="s">
        <v>505</v>
      </c>
      <c r="H1132" s="58">
        <v>1.67</v>
      </c>
      <c r="I1132" s="71"/>
      <c r="J1132" s="72"/>
    </row>
    <row r="1133" spans="2:10" ht="18">
      <c r="B1133" s="82">
        <v>671</v>
      </c>
      <c r="C1133" s="27" t="s">
        <v>517</v>
      </c>
      <c r="E1133" s="50" t="s">
        <v>618</v>
      </c>
      <c r="F1133" s="8">
        <v>1</v>
      </c>
      <c r="G1133" s="17" t="s">
        <v>505</v>
      </c>
      <c r="H1133" s="58">
        <v>1.18</v>
      </c>
      <c r="I1133" s="71"/>
      <c r="J1133" s="72"/>
    </row>
    <row r="1134" spans="2:8" ht="15">
      <c r="B1134" s="82"/>
      <c r="C1134" s="27"/>
      <c r="E1134" s="50"/>
      <c r="H1134" s="58"/>
    </row>
    <row r="1135" spans="2:8" ht="49.5">
      <c r="B1135" s="82"/>
      <c r="C1135" s="15" t="s">
        <v>628</v>
      </c>
      <c r="E1135" s="50"/>
      <c r="H1135" s="58"/>
    </row>
    <row r="1136" spans="2:10" ht="18">
      <c r="B1136" s="82">
        <v>672</v>
      </c>
      <c r="C1136" s="27" t="s">
        <v>513</v>
      </c>
      <c r="E1136" s="50" t="s">
        <v>618</v>
      </c>
      <c r="F1136" s="8">
        <v>3.3</v>
      </c>
      <c r="G1136" s="17" t="s">
        <v>505</v>
      </c>
      <c r="H1136" s="58">
        <v>3.92</v>
      </c>
      <c r="I1136" s="71"/>
      <c r="J1136" s="72"/>
    </row>
    <row r="1137" spans="2:10" ht="18">
      <c r="B1137" s="82">
        <v>673</v>
      </c>
      <c r="C1137" s="27" t="s">
        <v>515</v>
      </c>
      <c r="E1137" s="50" t="s">
        <v>618</v>
      </c>
      <c r="F1137" s="8">
        <v>2.7</v>
      </c>
      <c r="G1137" s="17" t="s">
        <v>505</v>
      </c>
      <c r="H1137" s="58">
        <v>3.2</v>
      </c>
      <c r="I1137" s="71"/>
      <c r="J1137" s="72"/>
    </row>
    <row r="1138" spans="2:10" ht="18">
      <c r="B1138" s="82">
        <v>674</v>
      </c>
      <c r="C1138" s="27" t="s">
        <v>516</v>
      </c>
      <c r="E1138" s="50" t="s">
        <v>618</v>
      </c>
      <c r="F1138" s="8">
        <v>2.1</v>
      </c>
      <c r="G1138" s="17" t="s">
        <v>505</v>
      </c>
      <c r="H1138" s="58">
        <v>2.49</v>
      </c>
      <c r="I1138" s="71"/>
      <c r="J1138" s="72"/>
    </row>
    <row r="1139" spans="2:10" ht="18">
      <c r="B1139" s="82">
        <v>675</v>
      </c>
      <c r="C1139" s="27" t="s">
        <v>517</v>
      </c>
      <c r="E1139" s="50" t="s">
        <v>618</v>
      </c>
      <c r="F1139" s="8">
        <v>1.5</v>
      </c>
      <c r="G1139" s="17" t="s">
        <v>505</v>
      </c>
      <c r="H1139" s="58">
        <v>1.78</v>
      </c>
      <c r="I1139" s="71"/>
      <c r="J1139" s="72"/>
    </row>
    <row r="1140" spans="2:8" ht="15">
      <c r="B1140" s="82"/>
      <c r="C1140" s="27"/>
      <c r="E1140" s="50"/>
      <c r="H1140" s="58"/>
    </row>
    <row r="1141" spans="2:8" ht="49.5">
      <c r="B1141" s="82"/>
      <c r="C1141" s="15" t="s">
        <v>629</v>
      </c>
      <c r="E1141" s="50"/>
      <c r="H1141" s="58"/>
    </row>
    <row r="1142" spans="2:10" ht="18">
      <c r="B1142" s="82">
        <v>676</v>
      </c>
      <c r="C1142" s="27" t="s">
        <v>513</v>
      </c>
      <c r="E1142" s="50" t="s">
        <v>618</v>
      </c>
      <c r="F1142" s="8">
        <v>4.4</v>
      </c>
      <c r="G1142" s="17" t="s">
        <v>505</v>
      </c>
      <c r="H1142" s="58">
        <v>5.23</v>
      </c>
      <c r="I1142" s="71"/>
      <c r="J1142" s="72"/>
    </row>
    <row r="1143" spans="2:10" ht="18">
      <c r="B1143" s="82">
        <v>677</v>
      </c>
      <c r="C1143" s="27" t="s">
        <v>515</v>
      </c>
      <c r="E1143" s="50" t="s">
        <v>618</v>
      </c>
      <c r="F1143" s="8">
        <v>3.6</v>
      </c>
      <c r="G1143" s="17" t="s">
        <v>505</v>
      </c>
      <c r="H1143" s="58">
        <v>4.27</v>
      </c>
      <c r="I1143" s="71"/>
      <c r="J1143" s="72"/>
    </row>
    <row r="1144" spans="2:10" ht="18">
      <c r="B1144" s="82">
        <v>678</v>
      </c>
      <c r="C1144" s="27" t="s">
        <v>516</v>
      </c>
      <c r="E1144" s="50" t="s">
        <v>618</v>
      </c>
      <c r="F1144" s="8">
        <v>2.8</v>
      </c>
      <c r="G1144" s="17" t="s">
        <v>505</v>
      </c>
      <c r="H1144" s="58">
        <v>3.32</v>
      </c>
      <c r="I1144" s="71"/>
      <c r="J1144" s="72"/>
    </row>
    <row r="1145" spans="2:10" ht="18">
      <c r="B1145" s="82">
        <v>679</v>
      </c>
      <c r="C1145" s="27" t="s">
        <v>517</v>
      </c>
      <c r="E1145" s="50" t="s">
        <v>618</v>
      </c>
      <c r="F1145" s="8">
        <v>2</v>
      </c>
      <c r="G1145" s="17" t="s">
        <v>505</v>
      </c>
      <c r="H1145" s="58">
        <v>2.38</v>
      </c>
      <c r="I1145" s="71"/>
      <c r="J1145" s="72"/>
    </row>
    <row r="1146" spans="2:8" ht="15">
      <c r="B1146" s="82"/>
      <c r="E1146"/>
      <c r="H1146" s="58"/>
    </row>
    <row r="1147" spans="2:8" ht="49.5">
      <c r="B1147" s="82"/>
      <c r="C1147" s="15" t="s">
        <v>630</v>
      </c>
      <c r="E1147" s="50"/>
      <c r="H1147" s="58"/>
    </row>
    <row r="1148" spans="2:10" ht="18">
      <c r="B1148" s="82">
        <v>680</v>
      </c>
      <c r="C1148" s="27" t="s">
        <v>513</v>
      </c>
      <c r="E1148" s="50" t="s">
        <v>618</v>
      </c>
      <c r="F1148" s="8">
        <v>5.5</v>
      </c>
      <c r="G1148" s="17" t="s">
        <v>505</v>
      </c>
      <c r="H1148" s="58">
        <v>6.54</v>
      </c>
      <c r="I1148" s="71"/>
      <c r="J1148" s="72"/>
    </row>
    <row r="1149" spans="2:10" ht="18">
      <c r="B1149" s="82">
        <v>681</v>
      </c>
      <c r="C1149" s="27" t="s">
        <v>515</v>
      </c>
      <c r="E1149" s="50" t="s">
        <v>618</v>
      </c>
      <c r="F1149" s="8">
        <v>4.5</v>
      </c>
      <c r="G1149" s="17" t="s">
        <v>505</v>
      </c>
      <c r="H1149" s="58">
        <v>5.34</v>
      </c>
      <c r="I1149" s="71"/>
      <c r="J1149" s="72"/>
    </row>
    <row r="1150" spans="2:10" ht="18">
      <c r="B1150" s="82">
        <v>682</v>
      </c>
      <c r="C1150" s="27" t="s">
        <v>516</v>
      </c>
      <c r="E1150" s="50" t="s">
        <v>618</v>
      </c>
      <c r="F1150" s="8">
        <v>3.5</v>
      </c>
      <c r="G1150" s="17" t="s">
        <v>505</v>
      </c>
      <c r="H1150" s="58">
        <v>4.16</v>
      </c>
      <c r="I1150" s="71"/>
      <c r="J1150" s="72"/>
    </row>
    <row r="1151" spans="2:10" ht="18">
      <c r="B1151" s="82">
        <v>683</v>
      </c>
      <c r="C1151" s="27" t="s">
        <v>517</v>
      </c>
      <c r="E1151" s="50" t="s">
        <v>618</v>
      </c>
      <c r="F1151" s="8">
        <v>2.5</v>
      </c>
      <c r="G1151" s="17" t="s">
        <v>505</v>
      </c>
      <c r="H1151" s="58">
        <v>2.96</v>
      </c>
      <c r="I1151" s="71"/>
      <c r="J1151" s="72"/>
    </row>
    <row r="1152" spans="2:8" ht="15">
      <c r="B1152" s="84"/>
      <c r="C1152" s="27"/>
      <c r="E1152" s="50"/>
      <c r="H1152" s="58"/>
    </row>
    <row r="1153" spans="2:8" ht="49.5">
      <c r="B1153" s="84"/>
      <c r="C1153" s="15" t="s">
        <v>631</v>
      </c>
      <c r="E1153" s="50"/>
      <c r="H1153" s="58"/>
    </row>
    <row r="1154" spans="2:10" ht="18">
      <c r="B1154" s="82">
        <v>684</v>
      </c>
      <c r="C1154" s="27" t="s">
        <v>513</v>
      </c>
      <c r="E1154" s="50" t="s">
        <v>618</v>
      </c>
      <c r="F1154" s="8">
        <v>6.6</v>
      </c>
      <c r="G1154" s="17" t="s">
        <v>505</v>
      </c>
      <c r="H1154" s="58">
        <v>7.83</v>
      </c>
      <c r="I1154" s="71"/>
      <c r="J1154" s="72"/>
    </row>
    <row r="1155" spans="2:10" ht="18">
      <c r="B1155" s="82">
        <v>685</v>
      </c>
      <c r="C1155" s="27" t="s">
        <v>515</v>
      </c>
      <c r="E1155" s="50" t="s">
        <v>618</v>
      </c>
      <c r="F1155" s="8">
        <v>5.4</v>
      </c>
      <c r="G1155" s="17" t="s">
        <v>505</v>
      </c>
      <c r="H1155" s="58">
        <v>6.41</v>
      </c>
      <c r="I1155" s="71"/>
      <c r="J1155" s="72"/>
    </row>
    <row r="1156" spans="2:10" ht="18">
      <c r="B1156" s="82">
        <v>686</v>
      </c>
      <c r="C1156" s="27" t="s">
        <v>516</v>
      </c>
      <c r="E1156" s="50" t="s">
        <v>618</v>
      </c>
      <c r="F1156" s="8">
        <v>4.2</v>
      </c>
      <c r="G1156" s="17" t="s">
        <v>505</v>
      </c>
      <c r="H1156" s="58">
        <v>4.99</v>
      </c>
      <c r="I1156" s="71"/>
      <c r="J1156" s="72"/>
    </row>
    <row r="1157" spans="2:10" ht="18">
      <c r="B1157" s="82">
        <v>687</v>
      </c>
      <c r="C1157" s="27" t="s">
        <v>517</v>
      </c>
      <c r="E1157" s="50" t="s">
        <v>618</v>
      </c>
      <c r="F1157" s="8">
        <v>3</v>
      </c>
      <c r="G1157" s="17" t="s">
        <v>505</v>
      </c>
      <c r="H1157" s="58">
        <v>3.56</v>
      </c>
      <c r="I1157" s="71"/>
      <c r="J1157" s="72"/>
    </row>
    <row r="1158" spans="2:8" ht="15">
      <c r="B1158" s="84"/>
      <c r="C1158" s="27"/>
      <c r="E1158" s="50"/>
      <c r="H1158" s="58"/>
    </row>
    <row r="1159" spans="2:8" ht="46.5">
      <c r="B1159" s="84"/>
      <c r="C1159" s="18" t="s">
        <v>647</v>
      </c>
      <c r="E1159" s="49"/>
      <c r="H1159" s="58"/>
    </row>
    <row r="1160" spans="2:8" ht="15">
      <c r="B1160" s="84"/>
      <c r="C1160" s="18"/>
      <c r="E1160" s="49"/>
      <c r="H1160" s="58"/>
    </row>
    <row r="1161" spans="2:8" ht="46.5">
      <c r="B1161" s="73"/>
      <c r="C1161" s="67" t="s">
        <v>604</v>
      </c>
      <c r="E1161" s="48"/>
      <c r="H1161" s="58"/>
    </row>
    <row r="1162" spans="2:10" ht="18">
      <c r="B1162" s="82">
        <v>688</v>
      </c>
      <c r="C1162" s="27" t="s">
        <v>513</v>
      </c>
      <c r="E1162" s="50" t="s">
        <v>618</v>
      </c>
      <c r="F1162" s="8">
        <v>22</v>
      </c>
      <c r="G1162" s="17" t="s">
        <v>505</v>
      </c>
      <c r="H1162" s="58">
        <v>26.93</v>
      </c>
      <c r="I1162" s="71"/>
      <c r="J1162" s="72"/>
    </row>
    <row r="1163" spans="2:10" ht="18">
      <c r="B1163" s="82">
        <v>689</v>
      </c>
      <c r="C1163" s="27" t="s">
        <v>515</v>
      </c>
      <c r="E1163" s="50" t="s">
        <v>618</v>
      </c>
      <c r="F1163" s="8">
        <v>21</v>
      </c>
      <c r="G1163" s="17" t="s">
        <v>505</v>
      </c>
      <c r="H1163" s="58">
        <v>25.71</v>
      </c>
      <c r="I1163" s="71"/>
      <c r="J1163" s="72"/>
    </row>
    <row r="1164" spans="2:10" ht="18">
      <c r="B1164" s="82">
        <v>670</v>
      </c>
      <c r="C1164" s="27" t="s">
        <v>516</v>
      </c>
      <c r="E1164" s="50" t="s">
        <v>618</v>
      </c>
      <c r="F1164" s="8">
        <v>20</v>
      </c>
      <c r="G1164" s="17" t="s">
        <v>505</v>
      </c>
      <c r="H1164" s="58">
        <v>24.48</v>
      </c>
      <c r="I1164" s="71"/>
      <c r="J1164" s="72"/>
    </row>
    <row r="1165" spans="2:10" ht="18">
      <c r="B1165" s="82">
        <v>671</v>
      </c>
      <c r="C1165" s="27" t="s">
        <v>517</v>
      </c>
      <c r="E1165" s="50" t="s">
        <v>618</v>
      </c>
      <c r="F1165" s="8">
        <v>19</v>
      </c>
      <c r="G1165" s="17" t="s">
        <v>505</v>
      </c>
      <c r="H1165" s="58">
        <v>23.26</v>
      </c>
      <c r="I1165" s="71"/>
      <c r="J1165" s="72"/>
    </row>
    <row r="1166" spans="2:8" ht="15">
      <c r="B1166" s="82"/>
      <c r="C1166" s="27"/>
      <c r="E1166" s="50"/>
      <c r="H1166" s="58"/>
    </row>
    <row r="1167" spans="2:8" ht="46.5">
      <c r="B1167" s="82"/>
      <c r="C1167" s="67" t="s">
        <v>605</v>
      </c>
      <c r="E1167" s="48"/>
      <c r="H1167" s="58"/>
    </row>
    <row r="1168" spans="2:10" ht="18">
      <c r="B1168" s="82">
        <v>692</v>
      </c>
      <c r="C1168" s="27" t="s">
        <v>513</v>
      </c>
      <c r="E1168" s="50" t="s">
        <v>618</v>
      </c>
      <c r="F1168" s="8">
        <v>22</v>
      </c>
      <c r="G1168" s="17" t="s">
        <v>505</v>
      </c>
      <c r="H1168" s="58">
        <v>24.24</v>
      </c>
      <c r="I1168" s="71"/>
      <c r="J1168" s="72"/>
    </row>
    <row r="1169" spans="2:10" ht="18">
      <c r="B1169" s="82">
        <v>693</v>
      </c>
      <c r="C1169" s="27" t="s">
        <v>515</v>
      </c>
      <c r="E1169" s="50" t="s">
        <v>618</v>
      </c>
      <c r="F1169" s="8">
        <v>20</v>
      </c>
      <c r="G1169" s="17" t="s">
        <v>505</v>
      </c>
      <c r="H1169" s="58">
        <v>22.03</v>
      </c>
      <c r="I1169" s="71"/>
      <c r="J1169" s="72"/>
    </row>
    <row r="1170" spans="2:10" ht="18">
      <c r="B1170" s="82">
        <v>694</v>
      </c>
      <c r="C1170" s="27" t="s">
        <v>516</v>
      </c>
      <c r="E1170" s="50" t="s">
        <v>618</v>
      </c>
      <c r="F1170" s="8">
        <v>18</v>
      </c>
      <c r="G1170" s="17" t="s">
        <v>505</v>
      </c>
      <c r="H1170" s="58">
        <v>19.84</v>
      </c>
      <c r="I1170" s="71"/>
      <c r="J1170" s="72"/>
    </row>
    <row r="1171" spans="2:10" ht="18">
      <c r="B1171" s="82">
        <v>695</v>
      </c>
      <c r="C1171" s="27" t="s">
        <v>517</v>
      </c>
      <c r="E1171" s="50" t="s">
        <v>618</v>
      </c>
      <c r="F1171" s="8">
        <v>16</v>
      </c>
      <c r="G1171" s="17" t="s">
        <v>505</v>
      </c>
      <c r="H1171" s="58">
        <v>17.63</v>
      </c>
      <c r="I1171" s="71"/>
      <c r="J1171" s="72"/>
    </row>
    <row r="1172" spans="2:8" ht="15">
      <c r="B1172" s="82"/>
      <c r="E1172"/>
      <c r="H1172" s="58"/>
    </row>
    <row r="1173" spans="2:8" ht="46.5">
      <c r="B1173" s="82"/>
      <c r="C1173" s="27" t="s">
        <v>632</v>
      </c>
      <c r="E1173" s="48"/>
      <c r="H1173" s="58"/>
    </row>
    <row r="1174" spans="2:10" ht="18">
      <c r="B1174" s="82">
        <v>696</v>
      </c>
      <c r="C1174" s="27" t="s">
        <v>513</v>
      </c>
      <c r="E1174" s="50" t="s">
        <v>618</v>
      </c>
      <c r="F1174" s="8">
        <v>18</v>
      </c>
      <c r="G1174" s="17" t="s">
        <v>505</v>
      </c>
      <c r="H1174" s="58">
        <v>22.04</v>
      </c>
      <c r="I1174" s="71"/>
      <c r="J1174" s="72"/>
    </row>
    <row r="1175" spans="2:10" ht="18">
      <c r="B1175" s="82">
        <v>697</v>
      </c>
      <c r="C1175" s="27" t="s">
        <v>515</v>
      </c>
      <c r="E1175" s="50" t="s">
        <v>618</v>
      </c>
      <c r="F1175" s="8">
        <v>17</v>
      </c>
      <c r="G1175" s="17" t="s">
        <v>505</v>
      </c>
      <c r="H1175" s="58">
        <v>20.81</v>
      </c>
      <c r="I1175" s="71"/>
      <c r="J1175" s="72"/>
    </row>
    <row r="1176" spans="2:10" ht="18">
      <c r="B1176" s="82">
        <v>698</v>
      </c>
      <c r="C1176" s="27" t="s">
        <v>516</v>
      </c>
      <c r="E1176" s="50" t="s">
        <v>618</v>
      </c>
      <c r="F1176" s="8">
        <v>16</v>
      </c>
      <c r="G1176" s="17" t="s">
        <v>505</v>
      </c>
      <c r="H1176" s="58">
        <v>19.59</v>
      </c>
      <c r="I1176" s="71"/>
      <c r="J1176" s="72"/>
    </row>
    <row r="1177" spans="2:10" ht="18">
      <c r="B1177" s="82">
        <v>699</v>
      </c>
      <c r="C1177" s="27" t="s">
        <v>517</v>
      </c>
      <c r="E1177" s="50" t="s">
        <v>618</v>
      </c>
      <c r="F1177" s="8">
        <v>15</v>
      </c>
      <c r="G1177" s="17" t="s">
        <v>505</v>
      </c>
      <c r="H1177" s="58">
        <v>18.37</v>
      </c>
      <c r="I1177" s="71"/>
      <c r="J1177" s="72"/>
    </row>
    <row r="1178" spans="2:10" ht="15">
      <c r="B1178" s="82"/>
      <c r="C1178" s="27"/>
      <c r="E1178" s="50"/>
      <c r="G1178" s="17"/>
      <c r="H1178" s="58"/>
      <c r="I1178" s="71"/>
      <c r="J1178" s="72"/>
    </row>
    <row r="1179" spans="2:10" ht="46.5">
      <c r="B1179" s="82"/>
      <c r="C1179" s="18" t="s">
        <v>648</v>
      </c>
      <c r="E1179" s="50"/>
      <c r="G1179" s="17"/>
      <c r="H1179" s="58"/>
      <c r="I1179" s="71"/>
      <c r="J1179" s="72"/>
    </row>
    <row r="1180" spans="2:8" ht="15">
      <c r="B1180" s="82"/>
      <c r="C1180" s="27"/>
      <c r="E1180" s="50"/>
      <c r="H1180" s="58"/>
    </row>
    <row r="1181" spans="2:8" ht="46.5">
      <c r="B1181" s="82"/>
      <c r="C1181" s="27" t="s">
        <v>633</v>
      </c>
      <c r="E1181" s="48"/>
      <c r="H1181" s="58"/>
    </row>
    <row r="1182" spans="2:10" ht="18">
      <c r="B1182" s="82">
        <v>700</v>
      </c>
      <c r="C1182" s="27" t="s">
        <v>513</v>
      </c>
      <c r="E1182" s="50" t="s">
        <v>618</v>
      </c>
      <c r="F1182" s="8">
        <v>18</v>
      </c>
      <c r="G1182" s="17" t="s">
        <v>505</v>
      </c>
      <c r="H1182" s="58">
        <v>40.4</v>
      </c>
      <c r="I1182" s="71"/>
      <c r="J1182" s="72"/>
    </row>
    <row r="1183" spans="2:10" ht="18">
      <c r="B1183" s="82">
        <v>701</v>
      </c>
      <c r="C1183" s="27" t="s">
        <v>515</v>
      </c>
      <c r="E1183" s="50" t="s">
        <v>618</v>
      </c>
      <c r="F1183" s="8">
        <v>17</v>
      </c>
      <c r="G1183" s="17" t="s">
        <v>505</v>
      </c>
      <c r="H1183" s="58">
        <v>39.18</v>
      </c>
      <c r="I1183" s="71"/>
      <c r="J1183" s="72"/>
    </row>
    <row r="1184" spans="2:10" ht="18">
      <c r="B1184" s="82">
        <v>702</v>
      </c>
      <c r="C1184" s="27" t="s">
        <v>516</v>
      </c>
      <c r="E1184" s="50" t="s">
        <v>618</v>
      </c>
      <c r="F1184" s="8">
        <v>16</v>
      </c>
      <c r="G1184" s="17" t="s">
        <v>505</v>
      </c>
      <c r="H1184" s="58">
        <v>37.95</v>
      </c>
      <c r="I1184" s="71"/>
      <c r="J1184" s="72"/>
    </row>
    <row r="1185" spans="2:10" ht="18">
      <c r="B1185" s="82">
        <v>703</v>
      </c>
      <c r="C1185" s="27" t="s">
        <v>517</v>
      </c>
      <c r="E1185" s="50" t="s">
        <v>618</v>
      </c>
      <c r="F1185" s="8">
        <v>15</v>
      </c>
      <c r="G1185" s="17" t="s">
        <v>505</v>
      </c>
      <c r="H1185" s="58">
        <v>36.73</v>
      </c>
      <c r="I1185" s="71"/>
      <c r="J1185" s="72"/>
    </row>
    <row r="1186" spans="2:8" ht="15">
      <c r="B1186" s="73"/>
      <c r="C1186" s="27"/>
      <c r="E1186" s="50"/>
      <c r="H1186" s="58"/>
    </row>
    <row r="1187" spans="2:8" ht="30.75">
      <c r="B1187" s="73"/>
      <c r="C1187" s="29" t="s">
        <v>649</v>
      </c>
      <c r="E1187" s="19"/>
      <c r="H1187" s="58"/>
    </row>
    <row r="1188" spans="2:8" ht="15">
      <c r="B1188" s="73"/>
      <c r="C1188" s="29"/>
      <c r="E1188" s="19"/>
      <c r="H1188" s="58"/>
    </row>
    <row r="1189" spans="2:8" ht="61.5">
      <c r="B1189" s="73"/>
      <c r="C1189" s="27" t="s">
        <v>606</v>
      </c>
      <c r="E1189" s="48"/>
      <c r="H1189" s="58"/>
    </row>
    <row r="1190" spans="2:10" ht="18">
      <c r="B1190" s="82">
        <v>704</v>
      </c>
      <c r="C1190" s="27" t="s">
        <v>504</v>
      </c>
      <c r="E1190" s="50" t="s">
        <v>505</v>
      </c>
      <c r="F1190" s="8">
        <v>1.65</v>
      </c>
      <c r="G1190" s="17" t="s">
        <v>505</v>
      </c>
      <c r="H1190" s="58">
        <v>2.02</v>
      </c>
      <c r="I1190" s="71"/>
      <c r="J1190" s="72"/>
    </row>
    <row r="1191" spans="2:10" ht="18">
      <c r="B1191" s="82">
        <v>705</v>
      </c>
      <c r="C1191" s="27" t="s">
        <v>506</v>
      </c>
      <c r="E1191" s="50" t="s">
        <v>505</v>
      </c>
      <c r="F1191" s="8">
        <v>1.35</v>
      </c>
      <c r="G1191" s="17" t="s">
        <v>505</v>
      </c>
      <c r="H1191" s="58">
        <v>1.66</v>
      </c>
      <c r="I1191" s="71"/>
      <c r="J1191" s="72"/>
    </row>
    <row r="1192" spans="2:10" ht="18">
      <c r="B1192" s="82">
        <v>706</v>
      </c>
      <c r="C1192" s="27" t="s">
        <v>507</v>
      </c>
      <c r="E1192" s="50" t="s">
        <v>505</v>
      </c>
      <c r="F1192" s="8">
        <v>1.05</v>
      </c>
      <c r="G1192" s="17" t="s">
        <v>505</v>
      </c>
      <c r="H1192" s="58">
        <v>1.28</v>
      </c>
      <c r="I1192" s="71"/>
      <c r="J1192" s="72"/>
    </row>
    <row r="1193" spans="2:10" ht="18">
      <c r="B1193" s="82">
        <v>707</v>
      </c>
      <c r="C1193" s="15" t="s">
        <v>508</v>
      </c>
      <c r="E1193" s="50" t="s">
        <v>505</v>
      </c>
      <c r="F1193" s="8">
        <v>0.75</v>
      </c>
      <c r="G1193" s="17" t="s">
        <v>505</v>
      </c>
      <c r="H1193" s="58">
        <v>0.92</v>
      </c>
      <c r="I1193" s="71"/>
      <c r="J1193" s="72"/>
    </row>
    <row r="1194" spans="2:8" ht="15">
      <c r="B1194" s="82"/>
      <c r="E1194"/>
      <c r="H1194" s="58"/>
    </row>
    <row r="1195" spans="2:8" ht="61.5">
      <c r="B1195" s="82"/>
      <c r="C1195" s="27" t="s">
        <v>607</v>
      </c>
      <c r="E1195" s="28"/>
      <c r="H1195" s="58"/>
    </row>
    <row r="1196" spans="2:10" ht="18">
      <c r="B1196" s="82">
        <v>708</v>
      </c>
      <c r="C1196" s="27" t="s">
        <v>504</v>
      </c>
      <c r="E1196" s="50" t="s">
        <v>505</v>
      </c>
      <c r="F1196" s="8">
        <v>2.5</v>
      </c>
      <c r="G1196" s="17" t="s">
        <v>505</v>
      </c>
      <c r="H1196" s="58">
        <v>3.06</v>
      </c>
      <c r="I1196" s="71"/>
      <c r="J1196" s="72"/>
    </row>
    <row r="1197" spans="2:10" ht="18">
      <c r="B1197" s="82">
        <v>709</v>
      </c>
      <c r="C1197" s="27" t="s">
        <v>506</v>
      </c>
      <c r="E1197" s="50" t="s">
        <v>505</v>
      </c>
      <c r="F1197" s="8">
        <v>2</v>
      </c>
      <c r="G1197" s="17" t="s">
        <v>505</v>
      </c>
      <c r="H1197" s="58">
        <v>2.45</v>
      </c>
      <c r="I1197" s="71"/>
      <c r="J1197" s="72"/>
    </row>
    <row r="1198" spans="2:10" ht="18">
      <c r="B1198" s="82">
        <v>710</v>
      </c>
      <c r="C1198" s="27" t="s">
        <v>507</v>
      </c>
      <c r="E1198" s="50" t="s">
        <v>505</v>
      </c>
      <c r="F1198" s="8">
        <v>1.5</v>
      </c>
      <c r="G1198" s="17" t="s">
        <v>505</v>
      </c>
      <c r="H1198" s="58">
        <v>1.84</v>
      </c>
      <c r="I1198" s="71"/>
      <c r="J1198" s="72"/>
    </row>
    <row r="1199" spans="2:10" ht="18">
      <c r="B1199" s="82">
        <v>711</v>
      </c>
      <c r="C1199" s="15" t="s">
        <v>508</v>
      </c>
      <c r="E1199" s="50" t="s">
        <v>505</v>
      </c>
      <c r="F1199" s="8">
        <v>1</v>
      </c>
      <c r="G1199" s="17" t="s">
        <v>505</v>
      </c>
      <c r="H1199" s="58">
        <v>1.22</v>
      </c>
      <c r="I1199" s="71"/>
      <c r="J1199" s="72"/>
    </row>
    <row r="1200" spans="2:8" ht="15">
      <c r="B1200" s="82"/>
      <c r="C1200" s="15"/>
      <c r="E1200" s="50"/>
      <c r="H1200" s="58"/>
    </row>
    <row r="1201" spans="2:8" ht="46.5">
      <c r="B1201" s="82"/>
      <c r="C1201" s="27" t="s">
        <v>608</v>
      </c>
      <c r="E1201" s="28"/>
      <c r="H1201" s="58"/>
    </row>
    <row r="1202" spans="2:10" ht="18">
      <c r="B1202" s="82">
        <v>712</v>
      </c>
      <c r="C1202" s="27" t="s">
        <v>504</v>
      </c>
      <c r="E1202" s="50" t="s">
        <v>505</v>
      </c>
      <c r="F1202" s="8">
        <v>1.65</v>
      </c>
      <c r="G1202" s="17" t="s">
        <v>505</v>
      </c>
      <c r="H1202" s="58">
        <v>2.02</v>
      </c>
      <c r="I1202" s="71"/>
      <c r="J1202" s="72"/>
    </row>
    <row r="1203" spans="2:10" ht="18">
      <c r="B1203" s="82">
        <v>713</v>
      </c>
      <c r="C1203" s="27" t="s">
        <v>506</v>
      </c>
      <c r="E1203" s="50" t="s">
        <v>505</v>
      </c>
      <c r="F1203" s="8">
        <v>1.35</v>
      </c>
      <c r="G1203" s="17" t="s">
        <v>505</v>
      </c>
      <c r="H1203" s="58">
        <v>1.66</v>
      </c>
      <c r="I1203" s="71"/>
      <c r="J1203" s="72"/>
    </row>
    <row r="1204" spans="2:10" ht="18">
      <c r="B1204" s="82">
        <v>714</v>
      </c>
      <c r="C1204" s="27" t="s">
        <v>507</v>
      </c>
      <c r="E1204" s="50" t="s">
        <v>505</v>
      </c>
      <c r="F1204" s="8">
        <v>1.05</v>
      </c>
      <c r="G1204" s="17" t="s">
        <v>505</v>
      </c>
      <c r="H1204" s="58">
        <v>1.28</v>
      </c>
      <c r="I1204" s="71"/>
      <c r="J1204" s="72"/>
    </row>
    <row r="1205" spans="2:10" ht="18">
      <c r="B1205" s="82">
        <v>715</v>
      </c>
      <c r="C1205" s="15" t="s">
        <v>508</v>
      </c>
      <c r="E1205" s="50" t="s">
        <v>505</v>
      </c>
      <c r="F1205" s="8">
        <v>0.75</v>
      </c>
      <c r="G1205" s="17" t="s">
        <v>505</v>
      </c>
      <c r="H1205" s="58">
        <v>0.92</v>
      </c>
      <c r="I1205" s="71"/>
      <c r="J1205" s="72"/>
    </row>
    <row r="1206" spans="2:8" ht="15">
      <c r="B1206" s="82"/>
      <c r="C1206" s="51"/>
      <c r="E1206" s="28"/>
      <c r="H1206" s="58"/>
    </row>
    <row r="1207" spans="2:8" ht="93">
      <c r="B1207" s="82"/>
      <c r="C1207" s="67" t="s">
        <v>344</v>
      </c>
      <c r="E1207" s="28"/>
      <c r="H1207" s="58"/>
    </row>
    <row r="1208" spans="2:10" ht="18">
      <c r="B1208" s="82">
        <v>720</v>
      </c>
      <c r="C1208" s="27" t="s">
        <v>504</v>
      </c>
      <c r="E1208" s="28"/>
      <c r="G1208" s="17" t="s">
        <v>505</v>
      </c>
      <c r="H1208" s="58">
        <v>4.33</v>
      </c>
      <c r="I1208" s="71"/>
      <c r="J1208" s="72"/>
    </row>
    <row r="1209" spans="2:10" ht="18">
      <c r="B1209" s="82">
        <v>721</v>
      </c>
      <c r="C1209" s="27" t="s">
        <v>506</v>
      </c>
      <c r="E1209" s="28"/>
      <c r="G1209" s="17" t="s">
        <v>505</v>
      </c>
      <c r="H1209" s="58">
        <v>3.25</v>
      </c>
      <c r="I1209" s="71"/>
      <c r="J1209" s="72"/>
    </row>
    <row r="1210" spans="2:10" ht="18">
      <c r="B1210" s="82">
        <v>722</v>
      </c>
      <c r="C1210" s="27" t="s">
        <v>507</v>
      </c>
      <c r="E1210" s="28"/>
      <c r="G1210" s="17" t="s">
        <v>505</v>
      </c>
      <c r="H1210" s="58">
        <v>2.38</v>
      </c>
      <c r="I1210" s="71"/>
      <c r="J1210" s="72"/>
    </row>
    <row r="1211" spans="2:10" ht="18">
      <c r="B1211" s="82">
        <v>723</v>
      </c>
      <c r="C1211" s="15" t="s">
        <v>508</v>
      </c>
      <c r="E1211" s="28"/>
      <c r="G1211" s="17" t="s">
        <v>505</v>
      </c>
      <c r="H1211" s="58">
        <v>2.16</v>
      </c>
      <c r="I1211" s="71"/>
      <c r="J1211" s="72"/>
    </row>
    <row r="1212" spans="2:8" ht="15">
      <c r="B1212" s="82"/>
      <c r="C1212" s="51"/>
      <c r="E1212" s="28"/>
      <c r="H1212" s="58"/>
    </row>
    <row r="1213" spans="2:8" ht="15">
      <c r="B1213" s="82"/>
      <c r="C1213" s="51"/>
      <c r="E1213" s="28"/>
      <c r="H1213" s="58"/>
    </row>
    <row r="1214" spans="2:8" ht="15">
      <c r="B1214" s="82"/>
      <c r="C1214" s="29" t="s">
        <v>646</v>
      </c>
      <c r="E1214" s="28"/>
      <c r="H1214" s="58"/>
    </row>
    <row r="1215" spans="2:8" ht="15">
      <c r="B1215" s="82"/>
      <c r="C1215" s="51"/>
      <c r="E1215" s="28"/>
      <c r="H1215" s="58"/>
    </row>
    <row r="1216" spans="2:8" ht="46.5">
      <c r="B1216" s="91"/>
      <c r="C1216" s="88" t="s">
        <v>685</v>
      </c>
      <c r="D1216" s="92"/>
      <c r="E1216" s="99"/>
      <c r="F1216" s="94"/>
      <c r="G1216" s="98"/>
      <c r="H1216" s="58"/>
    </row>
    <row r="1217" spans="2:10" ht="18">
      <c r="B1217" s="91">
        <v>724</v>
      </c>
      <c r="C1217" s="88" t="s">
        <v>686</v>
      </c>
      <c r="D1217" s="92"/>
      <c r="E1217" s="99"/>
      <c r="F1217" s="94"/>
      <c r="G1217" s="90" t="s">
        <v>683</v>
      </c>
      <c r="H1217" s="58">
        <f>+H1218*1.333</f>
        <v>9.1597095</v>
      </c>
      <c r="I1217" s="71"/>
      <c r="J1217" s="72"/>
    </row>
    <row r="1218" spans="2:10" ht="18">
      <c r="B1218" s="91">
        <v>725</v>
      </c>
      <c r="C1218" s="88" t="s">
        <v>679</v>
      </c>
      <c r="D1218" s="92"/>
      <c r="E1218" s="99"/>
      <c r="F1218" s="94"/>
      <c r="G1218" s="90" t="s">
        <v>683</v>
      </c>
      <c r="H1218" s="58">
        <f>+H1219*1.25</f>
        <v>6.8715</v>
      </c>
      <c r="I1218" s="71"/>
      <c r="J1218" s="72"/>
    </row>
    <row r="1219" spans="2:10" ht="18">
      <c r="B1219" s="91">
        <v>726</v>
      </c>
      <c r="C1219" s="88" t="s">
        <v>680</v>
      </c>
      <c r="D1219" s="92"/>
      <c r="E1219" s="99"/>
      <c r="F1219" s="94"/>
      <c r="G1219" s="90" t="s">
        <v>683</v>
      </c>
      <c r="H1219" s="58">
        <f>+H1220*1.2</f>
        <v>5.4972</v>
      </c>
      <c r="I1219" s="71"/>
      <c r="J1219" s="72"/>
    </row>
    <row r="1220" spans="2:10" ht="18">
      <c r="B1220" s="91">
        <v>727</v>
      </c>
      <c r="C1220" s="89" t="s">
        <v>687</v>
      </c>
      <c r="D1220" s="92"/>
      <c r="E1220" s="99"/>
      <c r="F1220" s="94"/>
      <c r="G1220" s="90" t="s">
        <v>683</v>
      </c>
      <c r="H1220" s="58">
        <f>4.5*1.018</f>
        <v>4.581</v>
      </c>
      <c r="I1220" s="71"/>
      <c r="J1220" s="72"/>
    </row>
    <row r="1221" spans="2:8" ht="15">
      <c r="B1221" s="91"/>
      <c r="C1221" s="100"/>
      <c r="D1221" s="92"/>
      <c r="E1221" s="99"/>
      <c r="F1221" s="94"/>
      <c r="G1221" s="98"/>
      <c r="H1221" s="58"/>
    </row>
    <row r="1222" spans="2:8" ht="46.5">
      <c r="B1222" s="91"/>
      <c r="C1222" s="88" t="s">
        <v>688</v>
      </c>
      <c r="D1222" s="92"/>
      <c r="E1222" s="99"/>
      <c r="F1222" s="94"/>
      <c r="G1222" s="98"/>
      <c r="H1222" s="58"/>
    </row>
    <row r="1223" spans="2:10" ht="18">
      <c r="B1223" s="91">
        <v>725</v>
      </c>
      <c r="C1223" s="88" t="s">
        <v>686</v>
      </c>
      <c r="D1223" s="92"/>
      <c r="E1223" s="99"/>
      <c r="F1223" s="94"/>
      <c r="G1223" s="90" t="s">
        <v>683</v>
      </c>
      <c r="H1223" s="58">
        <f>+H1224*1.333</f>
        <v>9.668582249999998</v>
      </c>
      <c r="I1223" s="71"/>
      <c r="J1223" s="72"/>
    </row>
    <row r="1224" spans="2:10" ht="18">
      <c r="B1224" s="91">
        <v>726</v>
      </c>
      <c r="C1224" s="88" t="s">
        <v>679</v>
      </c>
      <c r="D1224" s="92"/>
      <c r="E1224" s="99"/>
      <c r="F1224" s="94"/>
      <c r="G1224" s="90" t="s">
        <v>683</v>
      </c>
      <c r="H1224" s="58">
        <f>+H1225*1.25</f>
        <v>7.253249999999999</v>
      </c>
      <c r="I1224" s="71"/>
      <c r="J1224" s="72"/>
    </row>
    <row r="1225" spans="2:10" ht="18">
      <c r="B1225" s="91">
        <v>727</v>
      </c>
      <c r="C1225" s="88" t="s">
        <v>680</v>
      </c>
      <c r="D1225" s="92"/>
      <c r="E1225" s="99"/>
      <c r="F1225" s="94"/>
      <c r="G1225" s="90" t="s">
        <v>683</v>
      </c>
      <c r="H1225" s="58">
        <f>+H1226*1.2</f>
        <v>5.802599999999999</v>
      </c>
      <c r="I1225" s="71"/>
      <c r="J1225" s="72"/>
    </row>
    <row r="1226" spans="2:10" ht="18">
      <c r="B1226" s="91">
        <v>728</v>
      </c>
      <c r="C1226" s="89" t="s">
        <v>687</v>
      </c>
      <c r="D1226" s="92"/>
      <c r="E1226" s="99"/>
      <c r="F1226" s="94"/>
      <c r="G1226" s="90" t="s">
        <v>683</v>
      </c>
      <c r="H1226" s="58">
        <f>4.75*1.018</f>
        <v>4.8355</v>
      </c>
      <c r="I1226" s="71"/>
      <c r="J1226" s="72"/>
    </row>
    <row r="1227" spans="2:8" ht="15">
      <c r="B1227" s="82"/>
      <c r="C1227" s="51"/>
      <c r="E1227" s="28"/>
      <c r="H1227" s="58"/>
    </row>
    <row r="1228" spans="2:8" ht="108">
      <c r="B1228" s="82"/>
      <c r="C1228" s="67" t="s">
        <v>666</v>
      </c>
      <c r="E1228" s="28"/>
      <c r="H1228" s="58"/>
    </row>
    <row r="1229" spans="2:10" ht="18">
      <c r="B1229" s="82">
        <v>729</v>
      </c>
      <c r="C1229" s="27" t="s">
        <v>504</v>
      </c>
      <c r="E1229" s="28"/>
      <c r="G1229" s="17" t="s">
        <v>505</v>
      </c>
      <c r="H1229" s="58">
        <v>4.98</v>
      </c>
      <c r="I1229" s="71"/>
      <c r="J1229" s="72"/>
    </row>
    <row r="1230" spans="2:10" ht="18">
      <c r="B1230" s="82">
        <v>730</v>
      </c>
      <c r="C1230" s="27" t="s">
        <v>506</v>
      </c>
      <c r="E1230" s="28"/>
      <c r="G1230" s="17" t="s">
        <v>505</v>
      </c>
      <c r="H1230" s="58">
        <v>3.73</v>
      </c>
      <c r="I1230" s="71"/>
      <c r="J1230" s="72"/>
    </row>
    <row r="1231" spans="2:10" ht="18">
      <c r="B1231" s="82">
        <v>731</v>
      </c>
      <c r="C1231" s="27" t="s">
        <v>507</v>
      </c>
      <c r="E1231" s="28"/>
      <c r="G1231" s="17" t="s">
        <v>505</v>
      </c>
      <c r="H1231" s="58">
        <v>2.74</v>
      </c>
      <c r="I1231" s="71"/>
      <c r="J1231" s="72"/>
    </row>
    <row r="1232" spans="2:10" ht="18">
      <c r="B1232" s="82">
        <v>732</v>
      </c>
      <c r="C1232" s="15" t="s">
        <v>508</v>
      </c>
      <c r="E1232" s="28"/>
      <c r="G1232" s="17" t="s">
        <v>505</v>
      </c>
      <c r="H1232" s="58">
        <v>2.49</v>
      </c>
      <c r="I1232" s="71"/>
      <c r="J1232" s="72"/>
    </row>
    <row r="1233" spans="2:8" ht="15">
      <c r="B1233" s="82"/>
      <c r="C1233" s="51"/>
      <c r="E1233" s="28"/>
      <c r="H1233" s="58"/>
    </row>
    <row r="1234" spans="2:8" ht="77.25">
      <c r="B1234" s="82"/>
      <c r="C1234" s="67" t="s">
        <v>667</v>
      </c>
      <c r="E1234" s="28"/>
      <c r="H1234" s="58"/>
    </row>
    <row r="1235" spans="2:10" ht="18">
      <c r="B1235" s="82">
        <v>733</v>
      </c>
      <c r="C1235" s="27" t="s">
        <v>504</v>
      </c>
      <c r="E1235" s="28"/>
      <c r="G1235" s="17" t="s">
        <v>505</v>
      </c>
      <c r="H1235" s="58">
        <v>9.3</v>
      </c>
      <c r="I1235" s="71"/>
      <c r="J1235" s="72"/>
    </row>
    <row r="1236" spans="2:10" ht="18">
      <c r="B1236" s="82">
        <v>734</v>
      </c>
      <c r="C1236" s="27" t="s">
        <v>506</v>
      </c>
      <c r="E1236" s="28"/>
      <c r="G1236" s="17" t="s">
        <v>505</v>
      </c>
      <c r="H1236" s="58">
        <v>6.97</v>
      </c>
      <c r="I1236" s="71"/>
      <c r="J1236" s="72"/>
    </row>
    <row r="1237" spans="2:10" ht="18">
      <c r="B1237" s="82">
        <v>735</v>
      </c>
      <c r="C1237" s="27" t="s">
        <v>507</v>
      </c>
      <c r="E1237" s="28"/>
      <c r="G1237" s="17" t="s">
        <v>505</v>
      </c>
      <c r="H1237" s="58">
        <v>5.11</v>
      </c>
      <c r="I1237" s="71"/>
      <c r="J1237" s="72"/>
    </row>
    <row r="1238" spans="2:10" ht="18">
      <c r="B1238" s="82">
        <v>736</v>
      </c>
      <c r="C1238" s="15" t="s">
        <v>508</v>
      </c>
      <c r="E1238" s="28"/>
      <c r="G1238" s="17" t="s">
        <v>505</v>
      </c>
      <c r="H1238" s="58">
        <v>4.65</v>
      </c>
      <c r="I1238" s="71"/>
      <c r="J1238" s="72"/>
    </row>
    <row r="1239" spans="2:8" ht="15">
      <c r="B1239" s="82"/>
      <c r="C1239" s="51"/>
      <c r="E1239" s="28"/>
      <c r="H1239" s="58"/>
    </row>
    <row r="1240" spans="2:8" ht="93">
      <c r="B1240" s="82"/>
      <c r="C1240" s="67" t="s">
        <v>668</v>
      </c>
      <c r="E1240" s="28"/>
      <c r="H1240" s="58"/>
    </row>
    <row r="1241" spans="2:10" ht="18">
      <c r="B1241" s="82">
        <v>737</v>
      </c>
      <c r="C1241" s="27" t="s">
        <v>504</v>
      </c>
      <c r="E1241" s="28"/>
      <c r="G1241" s="17" t="s">
        <v>505</v>
      </c>
      <c r="H1241" s="58">
        <v>10.69</v>
      </c>
      <c r="I1241" s="71"/>
      <c r="J1241" s="72"/>
    </row>
    <row r="1242" spans="2:10" ht="18">
      <c r="B1242" s="82">
        <v>738</v>
      </c>
      <c r="C1242" s="27" t="s">
        <v>506</v>
      </c>
      <c r="E1242" s="28"/>
      <c r="G1242" s="17" t="s">
        <v>505</v>
      </c>
      <c r="H1242" s="58">
        <v>8.02</v>
      </c>
      <c r="I1242" s="71"/>
      <c r="J1242" s="72"/>
    </row>
    <row r="1243" spans="2:10" ht="18">
      <c r="B1243" s="82">
        <v>739</v>
      </c>
      <c r="C1243" s="27" t="s">
        <v>507</v>
      </c>
      <c r="E1243" s="28"/>
      <c r="G1243" s="17" t="s">
        <v>505</v>
      </c>
      <c r="H1243" s="58">
        <v>5.88</v>
      </c>
      <c r="I1243" s="71"/>
      <c r="J1243" s="72"/>
    </row>
    <row r="1244" spans="2:10" ht="18">
      <c r="B1244" s="82">
        <v>740</v>
      </c>
      <c r="C1244" s="15" t="s">
        <v>508</v>
      </c>
      <c r="E1244" s="28"/>
      <c r="G1244" s="17" t="s">
        <v>505</v>
      </c>
      <c r="H1244" s="58">
        <v>5.35</v>
      </c>
      <c r="I1244" s="71"/>
      <c r="J1244" s="72"/>
    </row>
    <row r="1245" spans="2:8" ht="15">
      <c r="B1245" s="82"/>
      <c r="C1245" s="51"/>
      <c r="E1245" s="28"/>
      <c r="H1245" s="58"/>
    </row>
    <row r="1246" spans="2:8" ht="77.25">
      <c r="B1246" s="82"/>
      <c r="C1246" s="27" t="s">
        <v>634</v>
      </c>
      <c r="E1246" s="50"/>
      <c r="H1246" s="58"/>
    </row>
    <row r="1247" spans="2:10" ht="18">
      <c r="B1247" s="82">
        <v>741</v>
      </c>
      <c r="C1247" s="27" t="s">
        <v>504</v>
      </c>
      <c r="E1247" s="50" t="s">
        <v>505</v>
      </c>
      <c r="F1247" s="8">
        <v>43</v>
      </c>
      <c r="G1247" s="17" t="s">
        <v>505</v>
      </c>
      <c r="H1247" s="58">
        <v>52.65</v>
      </c>
      <c r="I1247" s="71"/>
      <c r="J1247" s="72"/>
    </row>
    <row r="1248" spans="2:10" ht="18">
      <c r="B1248" s="82">
        <v>742</v>
      </c>
      <c r="C1248" s="27" t="s">
        <v>506</v>
      </c>
      <c r="E1248" s="50" t="s">
        <v>505</v>
      </c>
      <c r="F1248" s="8">
        <v>32</v>
      </c>
      <c r="G1248" s="17" t="s">
        <v>505</v>
      </c>
      <c r="H1248" s="58">
        <v>39.18</v>
      </c>
      <c r="I1248" s="71"/>
      <c r="J1248" s="72"/>
    </row>
    <row r="1249" spans="2:10" ht="18">
      <c r="B1249" s="82">
        <v>743</v>
      </c>
      <c r="C1249" s="27" t="s">
        <v>507</v>
      </c>
      <c r="E1249" s="50" t="s">
        <v>505</v>
      </c>
      <c r="F1249" s="8">
        <v>22</v>
      </c>
      <c r="G1249" s="17" t="s">
        <v>505</v>
      </c>
      <c r="H1249" s="58">
        <v>26.93</v>
      </c>
      <c r="I1249" s="71"/>
      <c r="J1249" s="72"/>
    </row>
    <row r="1250" spans="2:10" ht="18">
      <c r="B1250" s="82">
        <v>744</v>
      </c>
      <c r="C1250" s="15" t="s">
        <v>508</v>
      </c>
      <c r="E1250" s="50" t="s">
        <v>505</v>
      </c>
      <c r="F1250" s="8">
        <v>11</v>
      </c>
      <c r="G1250" s="17" t="s">
        <v>505</v>
      </c>
      <c r="H1250" s="58">
        <v>13.47</v>
      </c>
      <c r="I1250" s="71"/>
      <c r="J1250" s="72"/>
    </row>
    <row r="1251" spans="2:8" ht="15">
      <c r="B1251" s="73"/>
      <c r="C1251" s="15"/>
      <c r="E1251" s="50"/>
      <c r="H1251" s="58"/>
    </row>
    <row r="1252" spans="2:8" ht="93">
      <c r="B1252" s="73"/>
      <c r="C1252" s="27" t="s">
        <v>635</v>
      </c>
      <c r="E1252" s="50"/>
      <c r="H1252" s="58"/>
    </row>
    <row r="1253" spans="2:10" ht="18">
      <c r="B1253" s="82">
        <v>745</v>
      </c>
      <c r="C1253" s="27" t="s">
        <v>504</v>
      </c>
      <c r="E1253" s="50" t="s">
        <v>505</v>
      </c>
      <c r="F1253" s="8">
        <v>95</v>
      </c>
      <c r="G1253" s="17" t="s">
        <v>505</v>
      </c>
      <c r="H1253" s="58">
        <v>116.31</v>
      </c>
      <c r="I1253" s="71"/>
      <c r="J1253" s="72"/>
    </row>
    <row r="1254" spans="2:10" ht="18">
      <c r="B1254" s="82">
        <v>746</v>
      </c>
      <c r="C1254" s="27" t="s">
        <v>506</v>
      </c>
      <c r="E1254" s="50" t="s">
        <v>505</v>
      </c>
      <c r="F1254" s="8">
        <v>72</v>
      </c>
      <c r="G1254" s="17" t="s">
        <v>505</v>
      </c>
      <c r="H1254" s="58">
        <v>88.15</v>
      </c>
      <c r="I1254" s="71"/>
      <c r="J1254" s="72"/>
    </row>
    <row r="1255" spans="2:10" ht="18">
      <c r="B1255" s="82">
        <v>747</v>
      </c>
      <c r="C1255" s="27" t="s">
        <v>507</v>
      </c>
      <c r="E1255" s="50" t="s">
        <v>505</v>
      </c>
      <c r="F1255" s="8">
        <v>48</v>
      </c>
      <c r="G1255" s="17" t="s">
        <v>505</v>
      </c>
      <c r="H1255" s="58">
        <v>58.77</v>
      </c>
      <c r="I1255" s="71"/>
      <c r="J1255" s="72"/>
    </row>
    <row r="1256" spans="2:10" ht="18">
      <c r="B1256" s="82">
        <v>748</v>
      </c>
      <c r="C1256" s="15" t="s">
        <v>508</v>
      </c>
      <c r="E1256" s="50" t="s">
        <v>505</v>
      </c>
      <c r="F1256" s="8">
        <v>24</v>
      </c>
      <c r="G1256" s="17" t="s">
        <v>505</v>
      </c>
      <c r="H1256" s="58">
        <v>29.38</v>
      </c>
      <c r="I1256" s="71"/>
      <c r="J1256" s="72"/>
    </row>
    <row r="1257" spans="2:8" ht="15">
      <c r="B1257" s="82"/>
      <c r="C1257" s="15"/>
      <c r="E1257" s="50"/>
      <c r="H1257" s="58"/>
    </row>
    <row r="1258" spans="2:8" ht="61.5">
      <c r="B1258" s="82"/>
      <c r="C1258" s="27" t="s">
        <v>636</v>
      </c>
      <c r="E1258" s="50"/>
      <c r="H1258" s="58"/>
    </row>
    <row r="1259" spans="2:10" ht="18">
      <c r="B1259" s="82">
        <v>749</v>
      </c>
      <c r="C1259" s="27" t="s">
        <v>504</v>
      </c>
      <c r="E1259" s="50" t="s">
        <v>505</v>
      </c>
      <c r="F1259" s="8">
        <v>20</v>
      </c>
      <c r="G1259" s="17" t="s">
        <v>505</v>
      </c>
      <c r="H1259" s="58">
        <v>24.48</v>
      </c>
      <c r="I1259" s="71"/>
      <c r="J1259" s="72"/>
    </row>
    <row r="1260" spans="2:10" ht="18">
      <c r="B1260" s="82">
        <v>750</v>
      </c>
      <c r="C1260" s="27" t="s">
        <v>506</v>
      </c>
      <c r="E1260" s="50" t="s">
        <v>505</v>
      </c>
      <c r="F1260" s="8">
        <v>14</v>
      </c>
      <c r="G1260" s="17" t="s">
        <v>505</v>
      </c>
      <c r="H1260" s="58">
        <v>17.14</v>
      </c>
      <c r="I1260" s="71"/>
      <c r="J1260" s="72"/>
    </row>
    <row r="1261" spans="2:10" ht="18">
      <c r="B1261" s="82">
        <v>751</v>
      </c>
      <c r="C1261" s="27" t="s">
        <v>507</v>
      </c>
      <c r="E1261" s="50" t="s">
        <v>505</v>
      </c>
      <c r="F1261" s="8">
        <v>10</v>
      </c>
      <c r="G1261" s="17" t="s">
        <v>505</v>
      </c>
      <c r="H1261" s="58">
        <v>12.25</v>
      </c>
      <c r="I1261" s="71"/>
      <c r="J1261" s="72"/>
    </row>
    <row r="1262" spans="2:10" ht="18">
      <c r="B1262" s="82">
        <v>752</v>
      </c>
      <c r="C1262" s="15" t="s">
        <v>508</v>
      </c>
      <c r="E1262" s="50" t="s">
        <v>505</v>
      </c>
      <c r="F1262" s="8">
        <v>5</v>
      </c>
      <c r="G1262" s="17" t="s">
        <v>505</v>
      </c>
      <c r="H1262" s="58">
        <v>6.12</v>
      </c>
      <c r="I1262" s="71"/>
      <c r="J1262" s="72"/>
    </row>
    <row r="1263" spans="2:8" ht="15">
      <c r="B1263" s="82"/>
      <c r="E1263"/>
      <c r="H1263" s="58"/>
    </row>
    <row r="1264" spans="2:8" ht="108">
      <c r="B1264" s="82"/>
      <c r="C1264" s="27" t="s">
        <v>637</v>
      </c>
      <c r="E1264" s="50"/>
      <c r="H1264" s="58"/>
    </row>
    <row r="1265" spans="2:10" ht="18">
      <c r="B1265" s="82">
        <v>753</v>
      </c>
      <c r="C1265" s="27" t="s">
        <v>504</v>
      </c>
      <c r="E1265" s="50" t="s">
        <v>505</v>
      </c>
      <c r="F1265" s="8">
        <v>58</v>
      </c>
      <c r="G1265" s="17" t="s">
        <v>505</v>
      </c>
      <c r="H1265" s="58">
        <v>71</v>
      </c>
      <c r="I1265" s="71"/>
      <c r="J1265" s="72"/>
    </row>
    <row r="1266" spans="2:10" ht="18">
      <c r="B1266" s="82">
        <v>754</v>
      </c>
      <c r="C1266" s="27" t="s">
        <v>506</v>
      </c>
      <c r="E1266" s="50" t="s">
        <v>505</v>
      </c>
      <c r="F1266" s="8">
        <v>48</v>
      </c>
      <c r="G1266" s="17" t="s">
        <v>505</v>
      </c>
      <c r="H1266" s="58">
        <v>58.77</v>
      </c>
      <c r="I1266" s="71"/>
      <c r="J1266" s="72"/>
    </row>
    <row r="1267" spans="2:10" ht="18">
      <c r="B1267" s="82">
        <v>755</v>
      </c>
      <c r="C1267" s="27" t="s">
        <v>507</v>
      </c>
      <c r="E1267" s="50" t="s">
        <v>505</v>
      </c>
      <c r="F1267" s="8">
        <v>38</v>
      </c>
      <c r="G1267" s="17" t="s">
        <v>505</v>
      </c>
      <c r="H1267" s="58">
        <v>46.52</v>
      </c>
      <c r="I1267" s="71"/>
      <c r="J1267" s="72"/>
    </row>
    <row r="1268" spans="2:10" ht="18">
      <c r="B1268" s="82">
        <v>756</v>
      </c>
      <c r="C1268" s="15" t="s">
        <v>508</v>
      </c>
      <c r="E1268" s="50" t="s">
        <v>505</v>
      </c>
      <c r="F1268" s="8">
        <v>31</v>
      </c>
      <c r="G1268" s="17" t="s">
        <v>505</v>
      </c>
      <c r="H1268" s="58">
        <v>37.95</v>
      </c>
      <c r="I1268" s="71"/>
      <c r="J1268" s="72"/>
    </row>
    <row r="1269" spans="2:9" ht="15">
      <c r="B1269" s="82"/>
      <c r="C1269" s="15"/>
      <c r="E1269" s="50"/>
      <c r="H1269" s="58"/>
      <c r="I1269" s="4" t="s">
        <v>645</v>
      </c>
    </row>
    <row r="1270" spans="2:8" ht="108">
      <c r="B1270" s="82"/>
      <c r="C1270" s="27" t="s">
        <v>638</v>
      </c>
      <c r="E1270" s="50"/>
      <c r="H1270" s="58"/>
    </row>
    <row r="1271" spans="2:10" ht="18">
      <c r="B1271" s="82">
        <v>757</v>
      </c>
      <c r="C1271" s="27" t="s">
        <v>504</v>
      </c>
      <c r="E1271" s="50" t="s">
        <v>505</v>
      </c>
      <c r="F1271" s="8">
        <v>95</v>
      </c>
      <c r="G1271" s="17" t="s">
        <v>505</v>
      </c>
      <c r="H1271" s="58">
        <v>116.31</v>
      </c>
      <c r="I1271" s="71"/>
      <c r="J1271" s="72"/>
    </row>
    <row r="1272" spans="2:10" ht="18">
      <c r="B1272" s="82">
        <v>758</v>
      </c>
      <c r="C1272" s="27" t="s">
        <v>506</v>
      </c>
      <c r="E1272" s="50" t="s">
        <v>505</v>
      </c>
      <c r="F1272" s="8">
        <v>90</v>
      </c>
      <c r="G1272" s="17" t="s">
        <v>505</v>
      </c>
      <c r="H1272" s="58">
        <v>109.97</v>
      </c>
      <c r="I1272" s="71"/>
      <c r="J1272" s="72"/>
    </row>
    <row r="1273" spans="2:10" ht="18">
      <c r="B1273" s="82">
        <v>759</v>
      </c>
      <c r="C1273" s="27" t="s">
        <v>507</v>
      </c>
      <c r="E1273" s="50" t="s">
        <v>505</v>
      </c>
      <c r="F1273" s="8">
        <v>84</v>
      </c>
      <c r="G1273" s="17" t="s">
        <v>505</v>
      </c>
      <c r="H1273" s="58">
        <v>102.84</v>
      </c>
      <c r="I1273" s="71"/>
      <c r="J1273" s="72"/>
    </row>
    <row r="1274" spans="2:10" ht="18">
      <c r="B1274" s="82">
        <v>760</v>
      </c>
      <c r="C1274" s="15" t="s">
        <v>508</v>
      </c>
      <c r="E1274" s="50" t="s">
        <v>505</v>
      </c>
      <c r="F1274" s="8">
        <v>78</v>
      </c>
      <c r="G1274" s="17" t="s">
        <v>505</v>
      </c>
      <c r="H1274" s="58">
        <v>95.5</v>
      </c>
      <c r="I1274" s="71"/>
      <c r="J1274" s="72">
        <f>+H1274+I1274</f>
        <v>95.5</v>
      </c>
    </row>
    <row r="1275" ht="15">
      <c r="B1275" s="65"/>
    </row>
    <row r="1276" ht="15">
      <c r="B1276" s="65"/>
    </row>
    <row r="1277" ht="15">
      <c r="B1277" s="65"/>
    </row>
    <row r="1278" ht="15">
      <c r="B1278" s="65"/>
    </row>
  </sheetData>
  <sheetProtection selectLockedCells="1" selectUnlockedCells="1"/>
  <mergeCells count="201">
    <mergeCell ref="C1015:D1015"/>
    <mergeCell ref="C737:D737"/>
    <mergeCell ref="C738:D738"/>
    <mergeCell ref="B272:J272"/>
    <mergeCell ref="B261:J261"/>
    <mergeCell ref="C259:J259"/>
    <mergeCell ref="C736:D736"/>
    <mergeCell ref="C700:D700"/>
    <mergeCell ref="C679:D679"/>
    <mergeCell ref="C712:D712"/>
    <mergeCell ref="C1029:D1029"/>
    <mergeCell ref="B274:J274"/>
    <mergeCell ref="B275:J275"/>
    <mergeCell ref="C1021:D1021"/>
    <mergeCell ref="C1023:D1023"/>
    <mergeCell ref="C1012:D1012"/>
    <mergeCell ref="C1013:D1013"/>
    <mergeCell ref="C732:D732"/>
    <mergeCell ref="C734:D734"/>
    <mergeCell ref="C735:D735"/>
    <mergeCell ref="K273:S273"/>
    <mergeCell ref="T273:Y273"/>
    <mergeCell ref="B25:J25"/>
    <mergeCell ref="B273:J273"/>
    <mergeCell ref="B270:J270"/>
    <mergeCell ref="B271:J271"/>
    <mergeCell ref="B276:J276"/>
    <mergeCell ref="B1010:J1010"/>
    <mergeCell ref="C715:D715"/>
    <mergeCell ref="C719:D719"/>
    <mergeCell ref="C722:D722"/>
    <mergeCell ref="C731:D731"/>
    <mergeCell ref="B729:I729"/>
    <mergeCell ref="C740:D740"/>
    <mergeCell ref="C704:D704"/>
    <mergeCell ref="C708:D708"/>
    <mergeCell ref="C694:D694"/>
    <mergeCell ref="C658:D658"/>
    <mergeCell ref="C664:D664"/>
    <mergeCell ref="C669:D669"/>
    <mergeCell ref="C674:D674"/>
    <mergeCell ref="C680:D680"/>
    <mergeCell ref="C685:D685"/>
    <mergeCell ref="C690:D690"/>
    <mergeCell ref="C642:D642"/>
    <mergeCell ref="C645:D645"/>
    <mergeCell ref="C649:D649"/>
    <mergeCell ref="C653:D653"/>
    <mergeCell ref="E619:E620"/>
    <mergeCell ref="C627:D627"/>
    <mergeCell ref="C632:D632"/>
    <mergeCell ref="C638:D638"/>
    <mergeCell ref="C610:D610"/>
    <mergeCell ref="C614:D614"/>
    <mergeCell ref="B619:B620"/>
    <mergeCell ref="C619:D620"/>
    <mergeCell ref="C590:D590"/>
    <mergeCell ref="C595:D595"/>
    <mergeCell ref="C600:D600"/>
    <mergeCell ref="C605:D605"/>
    <mergeCell ref="C571:D571"/>
    <mergeCell ref="C576:D576"/>
    <mergeCell ref="C581:D581"/>
    <mergeCell ref="C585:D585"/>
    <mergeCell ref="C549:D549"/>
    <mergeCell ref="C555:D555"/>
    <mergeCell ref="C560:D560"/>
    <mergeCell ref="C565:D565"/>
    <mergeCell ref="C526:D526"/>
    <mergeCell ref="C531:D531"/>
    <mergeCell ref="C538:D538"/>
    <mergeCell ref="C544:D544"/>
    <mergeCell ref="C503:D503"/>
    <mergeCell ref="C508:D508"/>
    <mergeCell ref="C515:D515"/>
    <mergeCell ref="C521:D521"/>
    <mergeCell ref="C481:D481"/>
    <mergeCell ref="C486:D486"/>
    <mergeCell ref="C493:D493"/>
    <mergeCell ref="C498:D498"/>
    <mergeCell ref="C460:D460"/>
    <mergeCell ref="C465:D465"/>
    <mergeCell ref="C471:D471"/>
    <mergeCell ref="C476:D476"/>
    <mergeCell ref="C438:D438"/>
    <mergeCell ref="C443:D443"/>
    <mergeCell ref="C450:D450"/>
    <mergeCell ref="C455:D455"/>
    <mergeCell ref="C417:D417"/>
    <mergeCell ref="C422:D422"/>
    <mergeCell ref="C428:D428"/>
    <mergeCell ref="C433:D433"/>
    <mergeCell ref="C396:D396"/>
    <mergeCell ref="C401:D401"/>
    <mergeCell ref="C407:D407"/>
    <mergeCell ref="C412:D412"/>
    <mergeCell ref="C380:D380"/>
    <mergeCell ref="C384:D384"/>
    <mergeCell ref="C388:D388"/>
    <mergeCell ref="C392:D392"/>
    <mergeCell ref="C363:D363"/>
    <mergeCell ref="C368:D368"/>
    <mergeCell ref="C372:D372"/>
    <mergeCell ref="C376:D376"/>
    <mergeCell ref="C346:D346"/>
    <mergeCell ref="C349:D349"/>
    <mergeCell ref="C352:D352"/>
    <mergeCell ref="C357:D357"/>
    <mergeCell ref="C342:C343"/>
    <mergeCell ref="D342:D343"/>
    <mergeCell ref="E342:E343"/>
    <mergeCell ref="C344:C345"/>
    <mergeCell ref="D344:D345"/>
    <mergeCell ref="E344:E345"/>
    <mergeCell ref="C337:C338"/>
    <mergeCell ref="D337:D338"/>
    <mergeCell ref="E337:E338"/>
    <mergeCell ref="C341:D341"/>
    <mergeCell ref="C334:D334"/>
    <mergeCell ref="C335:C336"/>
    <mergeCell ref="D335:D336"/>
    <mergeCell ref="E335:E336"/>
    <mergeCell ref="C329:C330"/>
    <mergeCell ref="D329:D330"/>
    <mergeCell ref="E329:E330"/>
    <mergeCell ref="C331:C332"/>
    <mergeCell ref="D331:D332"/>
    <mergeCell ref="E331:E332"/>
    <mergeCell ref="C324:C325"/>
    <mergeCell ref="D324:D325"/>
    <mergeCell ref="E324:E325"/>
    <mergeCell ref="C328:D328"/>
    <mergeCell ref="C321:D321"/>
    <mergeCell ref="C322:C323"/>
    <mergeCell ref="D322:D323"/>
    <mergeCell ref="E322:E323"/>
    <mergeCell ref="C316:C317"/>
    <mergeCell ref="D316:D317"/>
    <mergeCell ref="E316:E317"/>
    <mergeCell ref="C318:C319"/>
    <mergeCell ref="D318:D319"/>
    <mergeCell ref="E318:E319"/>
    <mergeCell ref="C315:D315"/>
    <mergeCell ref="C309:C310"/>
    <mergeCell ref="D309:D310"/>
    <mergeCell ref="E309:E310"/>
    <mergeCell ref="C311:C312"/>
    <mergeCell ref="D311:D312"/>
    <mergeCell ref="E311:E312"/>
    <mergeCell ref="C308:D308"/>
    <mergeCell ref="C300:D300"/>
    <mergeCell ref="C301:C302"/>
    <mergeCell ref="D301:D302"/>
    <mergeCell ref="E301:E302"/>
    <mergeCell ref="C313:C314"/>
    <mergeCell ref="D313:D314"/>
    <mergeCell ref="E313:E314"/>
    <mergeCell ref="C294:C295"/>
    <mergeCell ref="D294:D295"/>
    <mergeCell ref="E294:E295"/>
    <mergeCell ref="C303:C304"/>
    <mergeCell ref="D303:D304"/>
    <mergeCell ref="E303:E304"/>
    <mergeCell ref="C289:C290"/>
    <mergeCell ref="D289:D290"/>
    <mergeCell ref="E289:E290"/>
    <mergeCell ref="B292:B293"/>
    <mergeCell ref="C292:D293"/>
    <mergeCell ref="E292:E293"/>
    <mergeCell ref="C286:D286"/>
    <mergeCell ref="B281:J281"/>
    <mergeCell ref="B282:J282"/>
    <mergeCell ref="C287:C288"/>
    <mergeCell ref="D287:D288"/>
    <mergeCell ref="E287:E288"/>
    <mergeCell ref="B18:J18"/>
    <mergeCell ref="B19:J19"/>
    <mergeCell ref="B20:J20"/>
    <mergeCell ref="B278:J278"/>
    <mergeCell ref="B279:J279"/>
    <mergeCell ref="B280:H280"/>
    <mergeCell ref="B21:J21"/>
    <mergeCell ref="B265:J265"/>
    <mergeCell ref="B266:J266"/>
    <mergeCell ref="B263:J263"/>
    <mergeCell ref="B11:J11"/>
    <mergeCell ref="B12:J12"/>
    <mergeCell ref="B13:J13"/>
    <mergeCell ref="B14:J14"/>
    <mergeCell ref="B15:J15"/>
    <mergeCell ref="B16:J16"/>
    <mergeCell ref="B17:J17"/>
    <mergeCell ref="B277:H277"/>
    <mergeCell ref="B22:J22"/>
    <mergeCell ref="B23:J23"/>
    <mergeCell ref="B24:J24"/>
    <mergeCell ref="B269:J269"/>
    <mergeCell ref="B268:J268"/>
    <mergeCell ref="B264:J264"/>
    <mergeCell ref="B267:J267"/>
    <mergeCell ref="B262:J262"/>
  </mergeCells>
  <printOptions/>
  <pageMargins left="0.7479166666666667" right="0.7479166666666667" top="0.9840277777777777" bottom="0.9840277777777777" header="0.5118055555555555" footer="0.5118055555555555"/>
  <pageSetup horizontalDpi="300" verticalDpi="300" orientation="portrait" paperSize="9" scale="59" r:id="rId1"/>
  <rowBreaks count="44" manualBreakCount="44">
    <brk id="54" max="255" man="1"/>
    <brk id="104" max="9" man="1"/>
    <brk id="154" max="9" man="1"/>
    <brk id="204" max="9" man="1"/>
    <brk id="256" max="255" man="1"/>
    <brk id="298" max="9" man="1"/>
    <brk id="320" max="9" man="1"/>
    <brk id="339" max="9" man="1"/>
    <brk id="355" max="9" man="1"/>
    <brk id="371" max="9" man="1"/>
    <brk id="387" max="9" man="1"/>
    <brk id="406" max="9" man="1"/>
    <brk id="427" max="9" man="1"/>
    <brk id="448" max="9" man="1"/>
    <brk id="470" max="9" man="1"/>
    <brk id="491" max="9" man="1"/>
    <brk id="513" max="9" man="1"/>
    <brk id="535" max="9" man="1"/>
    <brk id="554" max="9" man="1"/>
    <brk id="569" max="9" man="1"/>
    <brk id="589" max="9" man="1"/>
    <brk id="609" max="9" man="1"/>
    <brk id="624" max="9" man="1"/>
    <brk id="641" max="9" man="1"/>
    <brk id="656" max="9" man="1"/>
    <brk id="677" max="9" man="1"/>
    <brk id="698" max="9" man="1"/>
    <brk id="711" max="9" man="1"/>
    <brk id="726" max="255" man="1"/>
    <brk id="760" max="9" man="1"/>
    <brk id="793" max="9" man="1"/>
    <brk id="825" max="9" man="1"/>
    <brk id="858" max="9" man="1"/>
    <brk id="893" max="9" man="1"/>
    <brk id="927" max="9" man="1"/>
    <brk id="957" max="9" man="1"/>
    <brk id="1009" max="9" man="1"/>
    <brk id="1049" max="9" man="1"/>
    <brk id="1089" max="9" man="1"/>
    <brk id="1119" max="9" man="1"/>
    <brk id="1152" max="9" man="1"/>
    <brk id="1186" max="9" man="1"/>
    <brk id="1212" max="9" man="1"/>
    <brk id="12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2020-10-08T11:50:29Z</dcterms:created>
  <dcterms:modified xsi:type="dcterms:W3CDTF">2020-10-08T11:51:33Z</dcterms:modified>
  <cp:category/>
  <cp:version/>
  <cp:contentType/>
  <cp:contentStatus/>
</cp:coreProperties>
</file>